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showInkAnnotation="0" codeName="DieseArbeitsmappe" defaultThemeVersion="124226"/>
  <mc:AlternateContent xmlns:mc="http://schemas.openxmlformats.org/markup-compatibility/2006">
    <mc:Choice Requires="x15">
      <x15ac:absPath xmlns:x15ac="http://schemas.microsoft.com/office/spreadsheetml/2010/11/ac" url="C:\Users\Grzegorz\OneDrive - BIURO EKSPERTYZ I ROZWOJU GOSPODARCZEGO SP. Z O.O\BERG\GRZEGORZ i RAFAŁ\EWT\nabór_I_oś\MRU Międzyrzecz\____Realizacja\Kalkulacja-PP2\"/>
    </mc:Choice>
  </mc:AlternateContent>
  <xr:revisionPtr revIDLastSave="10" documentId="11_DC2C8D3B8B58F05FE9F699CE40E8307E5101DFCA" xr6:coauthVersionLast="37" xr6:coauthVersionMax="37" xr10:uidLastSave="{30932BDF-DC1F-42D7-ABE8-D2F1CF786C1F}"/>
  <bookViews>
    <workbookView xWindow="0" yWindow="0" windowWidth="23040" windowHeight="8808" xr2:uid="{00000000-000D-0000-FFFF-FFFF00000000}"/>
  </bookViews>
  <sheets>
    <sheet name="Tabelle1" sheetId="1" r:id="rId1"/>
    <sheet name="Tabelle2" sheetId="2" r:id="rId2"/>
    <sheet name="Tabelle3" sheetId="3" r:id="rId3"/>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54" i="1" l="1"/>
  <c r="G54" i="1" l="1"/>
  <c r="L67" i="1" l="1"/>
  <c r="D19" i="1" l="1"/>
  <c r="E32" i="1" l="1"/>
  <c r="E54" i="1" l="1"/>
  <c r="F54" i="1" l="1"/>
  <c r="H54" i="1" s="1"/>
  <c r="F66" i="1" l="1"/>
  <c r="F65" i="1"/>
  <c r="F64" i="1"/>
  <c r="F63" i="1"/>
  <c r="F62" i="1"/>
  <c r="N61" i="1"/>
  <c r="E61" i="1"/>
  <c r="D61" i="1"/>
  <c r="F60" i="1"/>
  <c r="F59" i="1"/>
  <c r="F58" i="1"/>
  <c r="F57" i="1"/>
  <c r="F56" i="1"/>
  <c r="F55" i="1"/>
  <c r="N54" i="1"/>
  <c r="K54" i="1"/>
  <c r="F53" i="1"/>
  <c r="F52" i="1"/>
  <c r="F51" i="1"/>
  <c r="F50" i="1"/>
  <c r="F49" i="1"/>
  <c r="F48" i="1"/>
  <c r="F47" i="1"/>
  <c r="F46" i="1"/>
  <c r="E45" i="1"/>
  <c r="D45" i="1"/>
  <c r="F44" i="1"/>
  <c r="F43" i="1"/>
  <c r="F42" i="1"/>
  <c r="F41" i="1"/>
  <c r="F40" i="1"/>
  <c r="F39" i="1"/>
  <c r="F38" i="1"/>
  <c r="F37" i="1"/>
  <c r="F36" i="1"/>
  <c r="F35" i="1"/>
  <c r="F34" i="1"/>
  <c r="F33" i="1"/>
  <c r="K32" i="1"/>
  <c r="D32" i="1"/>
  <c r="D17" i="1" s="1"/>
  <c r="F31" i="1"/>
  <c r="G31" i="1" l="1"/>
  <c r="H31" i="1"/>
  <c r="I31" i="1"/>
  <c r="J31" i="1"/>
  <c r="F18" i="1"/>
  <c r="K67" i="1"/>
  <c r="F32" i="1"/>
  <c r="N18" i="1"/>
  <c r="F29" i="1"/>
  <c r="F45" i="1"/>
  <c r="F61" i="1"/>
  <c r="D30" i="1"/>
  <c r="F30" i="1" s="1"/>
  <c r="N31" i="1" l="1"/>
  <c r="I45" i="1"/>
  <c r="H45" i="1"/>
  <c r="G45" i="1"/>
  <c r="J45" i="1"/>
  <c r="J32" i="1"/>
  <c r="I32" i="1"/>
  <c r="G32" i="1"/>
  <c r="H32" i="1"/>
  <c r="D67" i="1"/>
  <c r="D68" i="1" s="1"/>
  <c r="B75" i="1" s="1"/>
  <c r="F28" i="1"/>
  <c r="N45" i="1" l="1"/>
  <c r="N30" i="1"/>
  <c r="N32" i="1"/>
  <c r="F27" i="1"/>
  <c r="E75" i="1"/>
  <c r="F26" i="1" l="1"/>
  <c r="A75" i="1"/>
  <c r="L68" i="1" s="1"/>
  <c r="K68" i="1" l="1"/>
  <c r="F25" i="1"/>
  <c r="F24" i="1" l="1"/>
  <c r="F23" i="1" l="1"/>
  <c r="F22" i="1" l="1"/>
  <c r="F21" i="1" l="1"/>
  <c r="E19" i="1" l="1"/>
  <c r="E17" i="1" s="1"/>
  <c r="F20" i="1"/>
  <c r="F19" i="1" s="1"/>
  <c r="F17" i="1" l="1"/>
  <c r="E67" i="1"/>
  <c r="I75" i="1" s="1"/>
  <c r="J75" i="1" s="1"/>
  <c r="F67" i="1" l="1"/>
  <c r="J67" i="1"/>
  <c r="J68" i="1" s="1"/>
  <c r="I67" i="1"/>
  <c r="I68" i="1" s="1"/>
  <c r="H67" i="1"/>
  <c r="H68" i="1" s="1"/>
  <c r="N17" i="1" l="1"/>
  <c r="G67" i="1"/>
  <c r="N67" i="1" l="1"/>
  <c r="G68" i="1"/>
  <c r="N68" i="1" s="1"/>
</calcChain>
</file>

<file path=xl/sharedStrings.xml><?xml version="1.0" encoding="utf-8"?>
<sst xmlns="http://schemas.openxmlformats.org/spreadsheetml/2006/main" count="105" uniqueCount="100">
  <si>
    <t>Kooperationsprogramm INTERREG VA Brandenburg - Polen 2014-2020</t>
  </si>
  <si>
    <t>Program Współpracy INTERREG VA Brandenburgia - Polska 2014-2020</t>
  </si>
  <si>
    <t>Dokument dodatkowy do załącznika Partner projektu: Kalkulacja kosztów i finansowania</t>
  </si>
  <si>
    <t>(Alle Angaben in EUR / Wszystkie kwoty w EUR)</t>
  </si>
  <si>
    <t>Antragsnummer / Numer wniosku:</t>
  </si>
  <si>
    <t>Projektbezeichnung / Tytuł projektu:</t>
  </si>
  <si>
    <t>Projektpartner / Partner projektu:</t>
  </si>
  <si>
    <t>A. Übersicht Kostenplan Projektpartner / Plan kosztów partnera projektu</t>
  </si>
  <si>
    <t>Kostenkategorie / Kategoria kosztów</t>
  </si>
  <si>
    <t>zuwendungs-
fähig /
kwalifikowane</t>
  </si>
  <si>
    <t>nicht 
zuwendungs-
fähig / nie-kwalifikowane</t>
  </si>
  <si>
    <t>Summe / Suma</t>
  </si>
  <si>
    <t>davon Vorbe-
reitungskosten /
w tym koszty przygotowawcze</t>
  </si>
  <si>
    <t>davon Ausgaben außerhalb des Fördergebiets / w tym wydatki poza obszarem wsparcia</t>
  </si>
  <si>
    <t>Bemessungsgrundlage / 
Założenia kalkulacji</t>
  </si>
  <si>
    <t xml:space="preserve">Check 
Summe / Suma Jahre / lata </t>
  </si>
  <si>
    <t>1. Personalkosten / Koszty osobowe</t>
  </si>
  <si>
    <t>1.1. Personalkostenpauschale / Ryczałt na koszty osobowe</t>
  </si>
  <si>
    <t>1.2 Tatsächliche Personalkosten / Rzeczywiste koszty osobowe</t>
  </si>
  <si>
    <r>
      <rPr>
        <sz val="11"/>
        <color theme="1"/>
        <rFont val="Calibri"/>
        <family val="2"/>
        <scheme val="minor"/>
      </rPr>
      <t xml:space="preserve">1.2.1 </t>
    </r>
    <r>
      <rPr>
        <i/>
        <sz val="11"/>
        <color theme="1"/>
        <rFont val="Calibri"/>
        <family val="2"/>
        <scheme val="minor"/>
      </rPr>
      <t>Funktion im Projekt / Funkcja w projekcie</t>
    </r>
  </si>
  <si>
    <r>
      <rPr>
        <sz val="11"/>
        <color theme="1"/>
        <rFont val="Calibri"/>
        <family val="2"/>
        <scheme val="minor"/>
      </rPr>
      <t>1.2.2</t>
    </r>
    <r>
      <rPr>
        <i/>
        <sz val="11"/>
        <color theme="1"/>
        <rFont val="Calibri"/>
        <family val="2"/>
        <scheme val="minor"/>
      </rPr>
      <t xml:space="preserve"> Funktion im Projekt / Funkcja w projekcie</t>
    </r>
  </si>
  <si>
    <r>
      <rPr>
        <sz val="11"/>
        <color theme="1"/>
        <rFont val="Calibri"/>
        <family val="2"/>
        <scheme val="minor"/>
      </rPr>
      <t xml:space="preserve">1.2.3 </t>
    </r>
    <r>
      <rPr>
        <i/>
        <sz val="11"/>
        <color theme="1"/>
        <rFont val="Calibri"/>
        <family val="2"/>
        <scheme val="minor"/>
      </rPr>
      <t>Funktion im Projekt / Funkcja w projekcie</t>
    </r>
  </si>
  <si>
    <r>
      <rPr>
        <sz val="11"/>
        <color theme="1"/>
        <rFont val="Calibri"/>
        <family val="2"/>
        <scheme val="minor"/>
      </rPr>
      <t xml:space="preserve">1.2.4 </t>
    </r>
    <r>
      <rPr>
        <i/>
        <sz val="11"/>
        <color theme="1"/>
        <rFont val="Calibri"/>
        <family val="2"/>
        <scheme val="minor"/>
      </rPr>
      <t>Funktion im Projekt / Funkcja w projekcie</t>
    </r>
  </si>
  <si>
    <r>
      <rPr>
        <sz val="11"/>
        <color theme="1"/>
        <rFont val="Calibri"/>
        <family val="2"/>
        <scheme val="minor"/>
      </rPr>
      <t>1.2.5</t>
    </r>
    <r>
      <rPr>
        <i/>
        <sz val="11"/>
        <color theme="1"/>
        <rFont val="Calibri"/>
        <family val="2"/>
        <scheme val="minor"/>
      </rPr>
      <t xml:space="preserve"> Funktion im Projekt / Funkcja w projekcie</t>
    </r>
  </si>
  <si>
    <t>2. Büro- und Verwaltungskostenpauschale / Zryczałtowane wydatki biurowo-administracyjne</t>
  </si>
  <si>
    <t>3. Reise- und Unterbringungskosten / Koszty podróży i zakwaterowania</t>
  </si>
  <si>
    <t>4. Kosten für externe Expertise und Dienstleistungen / Koszty ekspertów i usług zewnętrznych</t>
  </si>
  <si>
    <t>4.2 Schulungen / Szkolenia</t>
  </si>
  <si>
    <t>4.3 Übersetzungen / Tłumaczenia</t>
  </si>
  <si>
    <t>4.10 Rechte am geistigen Eigentum / Prawa własności intelektualnej</t>
  </si>
  <si>
    <t>5. Ausrüstungskosten / Wydatki na wyposażenie</t>
  </si>
  <si>
    <t>5.3 Mobiliar und Installationen / Meble i instalacje</t>
  </si>
  <si>
    <r>
      <t>5.4 Laborausrüstung / Sprzę</t>
    </r>
    <r>
      <rPr>
        <sz val="11"/>
        <color theme="1"/>
        <rFont val="Calibri"/>
        <family val="2"/>
      </rPr>
      <t>t</t>
    </r>
    <r>
      <rPr>
        <sz val="11"/>
        <color theme="1"/>
        <rFont val="Calibri"/>
        <family val="2"/>
        <scheme val="minor"/>
      </rPr>
      <t xml:space="preserve"> laboratoryjny</t>
    </r>
  </si>
  <si>
    <t>5.7 Spezialfahrzeuge / Pojazdy specjalne</t>
  </si>
  <si>
    <t>6. Infrastruktur / Infrastruktura</t>
  </si>
  <si>
    <t>6.1 Herrichten und Erschließen / Przygotowanie placu budowy i uzbrojenie</t>
  </si>
  <si>
    <t>6.2 Bauwerk - Baukonstruktionen / Konstrukcje budowlane</t>
  </si>
  <si>
    <t>6.3 Bauwerk - technische Anlagen / Urządzenia techniczne</t>
  </si>
  <si>
    <t>6.4 Außenanlagen / Urządzenia zewnętrzne</t>
  </si>
  <si>
    <t>6.5 Ausstattung / Wyposażenie</t>
  </si>
  <si>
    <t>6.6 Baunebenkosten / Koszty pochodne budowy</t>
  </si>
  <si>
    <t>7. Kleinprojektefonds / Sonstiges   /   Fundusz Małych Projektów / Inne</t>
  </si>
  <si>
    <r>
      <t xml:space="preserve">7.1 </t>
    </r>
    <r>
      <rPr>
        <i/>
        <sz val="11"/>
        <color theme="1"/>
        <rFont val="Calibri"/>
        <family val="2"/>
        <scheme val="minor"/>
      </rPr>
      <t>bitte angeben / proszę uzupełnić</t>
    </r>
  </si>
  <si>
    <r>
      <t xml:space="preserve">7.2 </t>
    </r>
    <r>
      <rPr>
        <i/>
        <sz val="11"/>
        <color theme="1"/>
        <rFont val="Calibri"/>
        <family val="2"/>
        <scheme val="minor"/>
      </rPr>
      <t>bitte angeben / proszę uzupełnić</t>
    </r>
  </si>
  <si>
    <r>
      <t xml:space="preserve">7.3 </t>
    </r>
    <r>
      <rPr>
        <i/>
        <sz val="11"/>
        <color theme="1"/>
        <rFont val="Calibri"/>
        <family val="2"/>
        <scheme val="minor"/>
      </rPr>
      <t>bitte angeben / proszę uzupełnić</t>
    </r>
  </si>
  <si>
    <r>
      <t xml:space="preserve">7.4 </t>
    </r>
    <r>
      <rPr>
        <i/>
        <sz val="11"/>
        <color theme="1"/>
        <rFont val="Calibri"/>
        <family val="2"/>
        <scheme val="minor"/>
      </rPr>
      <t>bitte angeben / proszę uzupełnić</t>
    </r>
  </si>
  <si>
    <r>
      <t xml:space="preserve">7.5 </t>
    </r>
    <r>
      <rPr>
        <i/>
        <sz val="11"/>
        <color theme="1"/>
        <rFont val="Calibri"/>
        <family val="2"/>
        <scheme val="minor"/>
      </rPr>
      <t>bitte angeben / proszę uzupełnić</t>
    </r>
  </si>
  <si>
    <t>Gesamt / Razem</t>
  </si>
  <si>
    <t>davon EFRE-Mittel / w tym środki EFRE</t>
  </si>
  <si>
    <t>B. Übersicht Finanzierungsplan Projektpartner / Plan finansowy partnera projektu</t>
  </si>
  <si>
    <t>Zuwendungsfähige Ausgaben / Wydatki kwalifikowane</t>
  </si>
  <si>
    <t>Nicht zuwendungsfähige Ausgaben / Wydatki niekwalifikowane</t>
  </si>
  <si>
    <t>Ausgaben gesamt / Wydatki łącznie</t>
  </si>
  <si>
    <t>EFRE-Mittel / Środki EFRR</t>
  </si>
  <si>
    <t>Nationale Kofinanzierung / Współfinansowanie krajowe</t>
  </si>
  <si>
    <t>Gesamt /
Razem</t>
  </si>
  <si>
    <t>Quelle / Źródło</t>
  </si>
  <si>
    <t>Betrag / Kwota</t>
  </si>
  <si>
    <t>Fördersatz / Poziom dofinansowania</t>
  </si>
  <si>
    <t>Betrag /
Kwota</t>
  </si>
  <si>
    <t>öffentliche Mittel /
środki publiczne</t>
  </si>
  <si>
    <t>private Mittel /
środki prywatne</t>
  </si>
  <si>
    <t>Ort, Datum / Miejscowość, data</t>
  </si>
  <si>
    <r>
      <rPr>
        <sz val="11"/>
        <color theme="1"/>
        <rFont val="Calibri"/>
        <family val="2"/>
        <scheme val="minor"/>
      </rPr>
      <t>1.2.6</t>
    </r>
    <r>
      <rPr>
        <i/>
        <sz val="11"/>
        <color theme="1"/>
        <rFont val="Calibri"/>
        <family val="2"/>
        <scheme val="minor"/>
      </rPr>
      <t xml:space="preserve"> Funktion im Projekt / Funkcja w projekcie</t>
    </r>
  </si>
  <si>
    <r>
      <rPr>
        <sz val="11"/>
        <color theme="1"/>
        <rFont val="Calibri"/>
        <family val="2"/>
        <scheme val="minor"/>
      </rPr>
      <t>1.2.7</t>
    </r>
    <r>
      <rPr>
        <i/>
        <sz val="11"/>
        <color theme="1"/>
        <rFont val="Calibri"/>
        <family val="2"/>
        <scheme val="minor"/>
      </rPr>
      <t xml:space="preserve"> Funktion im Projekt / Funkcja w projekcie</t>
    </r>
  </si>
  <si>
    <r>
      <rPr>
        <sz val="11"/>
        <color theme="1"/>
        <rFont val="Calibri"/>
        <family val="2"/>
        <scheme val="minor"/>
      </rPr>
      <t>1.2.8</t>
    </r>
    <r>
      <rPr>
        <i/>
        <sz val="11"/>
        <color theme="1"/>
        <rFont val="Calibri"/>
        <family val="2"/>
        <scheme val="minor"/>
      </rPr>
      <t xml:space="preserve"> Funktion im Projekt / Funkcja w projekcie</t>
    </r>
  </si>
  <si>
    <r>
      <rPr>
        <sz val="11"/>
        <color theme="1"/>
        <rFont val="Calibri"/>
        <family val="2"/>
        <scheme val="minor"/>
      </rPr>
      <t>1.2.9</t>
    </r>
    <r>
      <rPr>
        <i/>
        <sz val="11"/>
        <color theme="1"/>
        <rFont val="Calibri"/>
        <family val="2"/>
        <scheme val="minor"/>
      </rPr>
      <t xml:space="preserve"> Funktion im Projekt / Funkcja w projekcie</t>
    </r>
  </si>
  <si>
    <r>
      <rPr>
        <sz val="11"/>
        <color theme="1"/>
        <rFont val="Calibri"/>
        <family val="2"/>
        <scheme val="minor"/>
      </rPr>
      <t>1.2.10</t>
    </r>
    <r>
      <rPr>
        <i/>
        <sz val="11"/>
        <color theme="1"/>
        <rFont val="Calibri"/>
        <family val="2"/>
        <scheme val="minor"/>
      </rPr>
      <t xml:space="preserve"> Funktion im Projekt / Funkcja w projekcie</t>
    </r>
  </si>
  <si>
    <t>4.1 Studien oder Erhebungen (z.B. Bewertungen, Strategien, Konzeptpapiere,   
     Planungskonzepte, Handbücher) / Opracowania lub badania (np. ewaluacje, strategie, 
     dokumenty koncepcyjne, projekty, podręczniki)</t>
  </si>
  <si>
    <t>4.4 Entwicklung, Änderungen und Aktualisierungen von IT-Systemen und Websites /
      Systemy informatyczne, opracowywanie, modyfikacja i aktualizacja stron internetowych</t>
  </si>
  <si>
    <t>4.6 Finanzbuchhaltung / Zarządzanie finansowe</t>
  </si>
  <si>
    <r>
      <t>4.7 Dienstleistungen im Zusammenhang mit der Organisation und Durchführung von
     Veranstaltungen oder Sitzungen (einschließlich Miete, catering, Dolmetscher) / 
     Usługi związane z organizacj</t>
    </r>
    <r>
      <rPr>
        <sz val="11"/>
        <color theme="1"/>
        <rFont val="Calibri"/>
        <family val="2"/>
      </rPr>
      <t>ą</t>
    </r>
    <r>
      <rPr>
        <sz val="11"/>
        <color theme="1"/>
        <rFont val="Calibri"/>
        <family val="2"/>
        <scheme val="minor"/>
      </rPr>
      <t xml:space="preserve"> i realizacją imprez lub spotkań (w tym wynajem, catering lub 
     tłumaczenie)</t>
    </r>
  </si>
  <si>
    <t xml:space="preserve">4.8 Teilnahme an Veranstaltungen (z.B. Teilnahmegebühren) / 
      Uczestnictwo w wydarzeniach (np. opłaty rejestracyjne) </t>
  </si>
  <si>
    <t>4.9 Rechtsberatung und Notarleistungen, technische und finanzielle Expertisen, 
      sonstige Beratungs- und Prüfungsdienstleistungen / Opłaty za doradztwo prawne, opłaty notarialne, koszty ekspertów technicznych i finansowych, inne usługi doradcze i księgowe</t>
  </si>
  <si>
    <t>4.11 Reise- und Unterbringungskosten von externen Sachverständigen, Referenten,
        Vorsitzenden von Sitzungen und Dienstleistern / Podróż i zakwaterowanie ekspertów 
        zewnętrznych, prelegentów, przewodniczących posiedzeń i dostawców usług</t>
  </si>
  <si>
    <t>4.12 Sonstige im Rahmen des Projektes erforderliche Expertise und Dienstleistungen / 
         Inne specyficzne ekspertyzy i usługi niezbędne dla projektu</t>
  </si>
  <si>
    <t>5.1 Büroausstattung / Sprzęt biurowy</t>
  </si>
  <si>
    <t>5.2 IT-Hard- und Software / Sprzęt komputerowy i oprogramowanie</t>
  </si>
  <si>
    <t>5.5 Maschinen und Instrumente / Maszyny i urządzenia elektryczne</t>
  </si>
  <si>
    <t>5.6 Werkzeuge / Narzędzia lub przyrządy</t>
  </si>
  <si>
    <t>5.8 Sonstige für das Projekt erforderliche besondere Ausrüstungen /
    Inny sprzęt niezbędny dla projektu</t>
  </si>
  <si>
    <t xml:space="preserve">4.5 Werbung, Kommunikation, Öffentlichkeitsarbeit oder Information im 
     Zusammenhang mit dem Projekt / Działania promocyjne i komunikacyjne, reklama i informacja związana z danym projektem    </t>
  </si>
  <si>
    <t>Projektpartner / Partner projektu</t>
  </si>
  <si>
    <t>Zusatzdokument zur Anlage Projektpartner: Kosten- und Finanzierungskalkulation</t>
  </si>
  <si>
    <t>Auf dem Weg der gemeinsamen Geschichte</t>
  </si>
  <si>
    <t xml:space="preserve">Landkreis Märkisch-Oderland, Seelower Höhen - Gedenkstätte&amp;Museum  </t>
  </si>
  <si>
    <t>Infloflyer  1000 Stück, Arbeitsheft Schülerarbeit erstellen 1000 Stück erstellen und drucken/ ulotka informacyjna 1000 sztuk, stworzenie i druk 1000 skoroszytów pracy uczniów</t>
  </si>
  <si>
    <t>2xWorkshops 12 Pers. A 4 ÜN+VP 4500 €, Buskosten 4x600 € gesamt 2400 €, 4xWorkshops 12 Pers. a 2 ÜN+VP 4320 €, Miete externe Räume 20 Stunden a 60 € gesamt 1.200 €, Dolmetscherleistungen 20 Stunden a 65 €(Stundensatz mdl. Übersetzungen)  gesamt 1.300 €, Versorgung Teilnehmertreffen und Kooperationstreffen 100x10 € gesamt 1.000 €, Miete technische Geräte wie Beamer, Mikrofone, Übersetzungsanlage 500 € , Kulturkonferenz Catering 30 Personen a 12 Euro = 360 Euro, Übersetzung Kulturkonferenz  Tagessatz (6 Stunden Übersetzung, 2 h An- und Abreisezeit, Reisekosten für 200 km*0,20 Euro, Stundensatz 65 Euro) 520 Euro/ 2 warsztaty 12 osób a 4 noclegi z wyżywieniem 4500  €, koszty busa 4x600  € w sumie 2400  €, 4 warsztaty 12 osób a 2 noclegi z wyżywieniem 4320  €, wynajem pomieszczeń 20 h a 60  € w sumie 1.200 €, tłumacz 20 godzin a 65  € (stawka godzinowa tłumaczena ustnego)  w sumie 1.300 €, zaopatrzenie spotkań uczestników i spotkań kooperacyjnych 100x10  € w sumie 1000 €, wynajem sprzętu technicznego jak rzutnik, mikrofony, sprzęt do tłumaczenia 500  €, Catering konferencja kulturowa 30 osób a 12 Euro = 360 Euro, tłumaczenie konferencja kulturowa stawka dzienna (6 godzin tłumaczenia, 2 h czas podróży, koszty podróży 200 km*0,20 Euro, stawka dzienna 65 Euro) 520 Euro</t>
  </si>
  <si>
    <t xml:space="preserve">Besuch von Gedenkstätten, Museen und kulturellen Einrichtungen: Eintritte 200x 4 € gesamt 800 €/ odwiedziny miejsc pamęci, muzeów i innych miejsc  kulturowych: opłata za wejście 200x4 € w sumie 800 € </t>
  </si>
  <si>
    <t>Film- und Fotorechte für Veröffentlichung in der Ausstellung oder auf der Internetseite 10x pro Recht 50 € gesamt 500 / prawa do materiałów filmowych i zdjęć do publikacji w ramach wystawy lub na stronie internetowej 10x 50  € w sumie 500 €</t>
  </si>
  <si>
    <t>Arbeitsmaterialien Papier 120 €, Kartonagen (Künstlerbedarf) 240 €, Druckerpatronen 450 €, Speicherkarten 10 Stück a 15 € gesamt 150 €, Roll ups 12 Stück a 45 € gesamt 540 €, Schnittplatz 4x 250 € gesamt 1.000 € / materiały do pracy papier 120  €, kartony (zapotrzebowanie artystyczne) 240  €, wkłady do drukarki 450  €, karty pamięci 10 sztuk a 15  € w sumie 150  €, Roll upy 12 sztuk a 45  € w sumie 540  €, miejsce cięcia 4x250 € w sumie 1000 €</t>
  </si>
  <si>
    <t>Tablets oder Smartphones für multimediale Installationen Innen und Außen 10 Stück a 300 € mit entsprechender Software/ tablety albo smartfony na potrzeby multimedialne wewnątrz i na zewnątrz 10 sztuk a 300  € z odpowiednim software</t>
  </si>
  <si>
    <t>Ausstellungsinstallation 10 Ausstellungsstelen hoch incl. Licht a 950 € gesamt 9.500 €, 5 Ausstellungsvitrinen mit Schüben durch Tischler angefertigt  a 1.500 € gesamt 7.500 €, 5 Ausstellungsvitrinen fahr- und drehbar  a 1.100 € gesamt 5.500 €/ instalacja wystawy 10 stanowisk wysokich incl. oświetlenie a 950  € w sumie 9.500 €, 5 witryn przesuwanych zrobionych przez stolarza a 1500 € w sumie 7500 €, 5 witryn przesuwanych i przekręcanych a 1100 € w sumie 5500 €</t>
  </si>
  <si>
    <t>Open Air und transportables Ausstellungssystem 12 Stellwände a 480 € gesamt 5.780 €, Open Air Tafeln für die Ausstellung z.B. Forex 24 Tafeln a 215 € gesamt 5.160 €, Transporttaschen 5 Stück a 150 €  gesamt 750 €, drei Scherengitterzelte Leichtbauweise  für Schülerworkshops im Freien a  1.800 € gesamt 5.400 €, Klassensatz 30 Stück Klapphocker a 128 € gesamt  3.840 €, Klapphockertransportwagen/Gestell oder Abstellboxen  2 Stück a 500 € gesamt  1.000 €/ Open Air i mobilny system wystawowy 12 ścian a 480  € w sumie 5780 €, tablice Open Air do wystawy z.B. Forex 24 tablice a 215  € w sumie 5160  €, tobry transportowe 5 sztuk a 150  € w sumie 750  €, 3 namioty na warsztaty uczniów pod gołym niebem a 1800 € w sumie 5400, zestaw klasowy 30 sztuk taboretów a 128 € w sumie 3840  €, wózek do transportowania taboretów/ stelaż lub boks do przechowywania 2 sztuki a 500  € w sumie 1000  €</t>
  </si>
  <si>
    <t>Preise gemäß Standardleistungsbuch und nach Ausschreibung, netto = 50400 Euro/ ceny wg standardowej księgi usług (Standardleistungsbuch) i w ramach przetargu, netto  = 50400 Euro</t>
  </si>
  <si>
    <t xml:space="preserve">Gedenkstättenpädagogisches Konzept (50 Seiten a 25 Zeilen a 55 Zeichen = Normzeile)  60 Tagessätze a 400 € gesamt 24.000 €, Umsetzung in modellhafte Tagestouren 50 Tagessätze a 400 € gesamt 20.000 €, Projektmanagement  50 Tagessätze a 400 € gesamt 20.000 €, didaktische und graphische Umsetzung 50 Tagessätze a 400 € gesamt 20.000 €/ Koncepcja pedagogiczna miejsc pamięci (50 stron a 25 linijek a 55 znaków = standardowa linia) 60 stawek dziennych a 400  € w sumie 24.000  €, realizacja w modelowe wycieczki dzienne 50 stawek dziennych a 400  € w sumie 20.000  €, zarządzanie projektem 50 stawek dziennych a 400  € w sumie 20.000  €, realizacja części dydaktycznej i graficznej 50 stawek dziennych a 400  € w sumie 20.000  €
Projektmanagemant: Diese Kosten gelten für die Arbeit eines unabhängigen Managers, dessen Aufgabe es ist, den pädagogischen Inhalt des Projekts in Bezug auf das zu entwickelnde Konzept zu organisieren, zu kontrollieren und zu überwachen. Diese Kosten stimmen daher nicht mit den Ausgaben aus Punkt 1.1 überein, der dort vorgesehene stellvertretende Koordinator hat die Aufgabe, die gesamte Durchführung des Projekts auf deutscher Seite zu überwachen und den polnischen Koordinator bei dieser Aufgabe zu unterstützen, während sich die in 4.1 enthaltenen Kosten auf eine spezifische Aufgabe im Zusammenhang mit der Erstellung konzentrieren ein pädagogisches Konzept, das Teil der Projektumsetzung ist.
Koszt ten dotyczy pracy niezależnego menagera który ma za zadanie organizować, kontrolować i nadzorować treść pedagogiczną projektu, związaną z opracowywaną koncepcją. Koszt ten nie pokrywa się zatem z wydatkami z pkt 1.1, zaplanowany tam z-ca koordynatora ma za zadanie nadzorować całość realizacji projekt po stronie niemieckiej i wspierać w tym zadaniu polskiego koordynatora, natomiast koszt ujęty w 4.1 skupia się na konkretnym zadaniu odnoszącym się do stworzenia pedagogicznej koncepcji, która jest częścią realizacji projektu
</t>
  </si>
  <si>
    <t>4840 km nach BRKG 0,20 € pro km gesamt 968 €, 3 Arbeitsgruppentreffen in Pniewo 3 * 222 km nach BRKG = 666 Euro, Reisekosten Teilnehmer Kulturkonferenz nach BRKG 500 km = 100 Euro/ 4840 km wg Federalnej Ustawy Kosztów Podróży (BRKG) 0,20 € za km, w sumie 968 € , 3 spotkania grupy roboczej w Pniewie 3*222 km wg BRKG= 666 Euro, Koszta podróży uczestników konferencji kulturowej wg BRKG 500 km = 100 Euro</t>
  </si>
  <si>
    <t>Erstellung einer neuen Internetseite 15 Tagessätze a 400 Euro, gesamt 6000 Euro, Einpflegen von Datensätzen 30 Stunden a 50 Euro = 1500 Euro/ stworzenie nowej strony internetowej 15 stawek dziennych a 400  €, w sumie 6000  €, wprowadzenie danych 30 godzin a 50 Euro= 1500 Euro</t>
  </si>
  <si>
    <t xml:space="preserve"> Übersetzungen von Fachtexten (40 Seiten gedenkstättenpädagogisches Konzept), dazu Flyer (4 Seiten) dazu Lehrmittel für Gedenkstättenpädagogik aus Konzept (25 Seiten) a 1,50 € pro Normzeile (69 Seiten * 25 Zeilen * 1,50 Euro) gesamt 2.587,50 €/ tłumaczenie tekstów fachowych (40 stron koncepcji pedagogicznej miejsc pamięci), do tego ulotka (4 strony), materiały edukacyjne z koncepcji na potrzeby pedagogiczne miejsc pamięci (25 stron) a 1,50  € za standardową linię (69 stron*25 linijek*1,50 Euro) w sumie 2.587,50  €</t>
  </si>
  <si>
    <t>Seelow, 15.10.2018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</si>
</sst>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00"/>
    <numFmt numFmtId="165" formatCode="0.000000000000000"/>
  </numFmts>
  <fonts count="8" x14ac:knownFonts="1">
    <font>
      <sz val="11"/>
      <color theme="1"/>
      <name val="Calibri"/>
      <family val="2"/>
      <scheme val="minor"/>
    </font>
    <font>
      <b/>
      <sz val="11"/>
      <color theme="1"/>
      <name val="Calibri"/>
      <family val="2"/>
      <scheme val="minor"/>
    </font>
    <font>
      <i/>
      <sz val="11"/>
      <color theme="1"/>
      <name val="Calibri"/>
      <family val="2"/>
      <scheme val="minor"/>
    </font>
    <font>
      <sz val="11"/>
      <color theme="1"/>
      <name val="Calibri"/>
      <family val="2"/>
    </font>
    <font>
      <sz val="11"/>
      <color theme="0" tint="-0.499984740745262"/>
      <name val="Calibri"/>
      <family val="2"/>
    </font>
    <font>
      <sz val="11"/>
      <color theme="0" tint="-0.499984740745262"/>
      <name val="Calibri"/>
      <family val="2"/>
      <scheme val="minor"/>
    </font>
    <font>
      <sz val="10"/>
      <color theme="1"/>
      <name val="Calibri"/>
      <family val="2"/>
      <scheme val="minor"/>
    </font>
    <font>
      <sz val="8"/>
      <color rgb="FF000000"/>
      <name val="Tahoma"/>
      <family val="2"/>
      <charset val="238"/>
    </font>
  </fonts>
  <fills count="3">
    <fill>
      <patternFill patternType="none"/>
    </fill>
    <fill>
      <patternFill patternType="gray125"/>
    </fill>
    <fill>
      <patternFill patternType="solid">
        <fgColor theme="0" tint="-0.14999847407452621"/>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double">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s>
  <cellStyleXfs count="1">
    <xf numFmtId="0" fontId="0" fillId="0" borderId="0"/>
  </cellStyleXfs>
  <cellXfs count="259">
    <xf numFmtId="0" fontId="0" fillId="0" borderId="0" xfId="0"/>
    <xf numFmtId="0" fontId="0" fillId="0" borderId="0" xfId="0" applyProtection="1">
      <protection locked="0"/>
    </xf>
    <xf numFmtId="0" fontId="0" fillId="0" borderId="0" xfId="0" applyAlignment="1" applyProtection="1">
      <protection locked="0"/>
    </xf>
    <xf numFmtId="0" fontId="0" fillId="0" borderId="1" xfId="0" applyBorder="1" applyProtection="1">
      <protection locked="0"/>
    </xf>
    <xf numFmtId="0" fontId="0" fillId="0" borderId="2" xfId="0" applyBorder="1" applyProtection="1">
      <protection locked="0"/>
    </xf>
    <xf numFmtId="0" fontId="0" fillId="0" borderId="0" xfId="0" applyBorder="1" applyProtection="1">
      <protection locked="0"/>
    </xf>
    <xf numFmtId="0" fontId="2" fillId="0" borderId="1" xfId="0" applyFont="1" applyBorder="1" applyProtection="1">
      <protection locked="0"/>
    </xf>
    <xf numFmtId="164" fontId="0" fillId="0" borderId="0" xfId="0" applyNumberFormat="1" applyProtection="1">
      <protection locked="0"/>
    </xf>
    <xf numFmtId="0" fontId="4" fillId="0" borderId="0" xfId="0" applyFont="1" applyFill="1" applyBorder="1" applyAlignment="1" applyProtection="1">
      <alignment horizontal="center" vertical="center" wrapText="1"/>
      <protection locked="0"/>
    </xf>
    <xf numFmtId="4" fontId="1" fillId="0" borderId="6" xfId="0" applyNumberFormat="1" applyFont="1" applyBorder="1" applyProtection="1">
      <protection locked="0"/>
    </xf>
    <xf numFmtId="4" fontId="1" fillId="0" borderId="6" xfId="0" applyNumberFormat="1" applyFont="1" applyFill="1" applyBorder="1" applyProtection="1">
      <protection locked="0"/>
    </xf>
    <xf numFmtId="4" fontId="1" fillId="0" borderId="9" xfId="0" applyNumberFormat="1" applyFont="1" applyFill="1" applyBorder="1" applyProtection="1">
      <protection locked="0"/>
    </xf>
    <xf numFmtId="4" fontId="1" fillId="0" borderId="9" xfId="0" applyNumberFormat="1" applyFont="1" applyBorder="1" applyProtection="1">
      <protection locked="0"/>
    </xf>
    <xf numFmtId="4" fontId="5" fillId="0" borderId="0" xfId="0" applyNumberFormat="1" applyFont="1" applyProtection="1">
      <protection locked="0"/>
    </xf>
    <xf numFmtId="49" fontId="0" fillId="0" borderId="21" xfId="0" applyNumberFormat="1" applyBorder="1" applyAlignment="1" applyProtection="1">
      <alignment wrapText="1"/>
      <protection locked="0"/>
    </xf>
    <xf numFmtId="49" fontId="0" fillId="0" borderId="29" xfId="0" applyNumberFormat="1" applyBorder="1" applyAlignment="1" applyProtection="1">
      <alignment wrapText="1"/>
      <protection locked="0"/>
    </xf>
    <xf numFmtId="4" fontId="1" fillId="0" borderId="24" xfId="0" applyNumberFormat="1" applyFont="1" applyBorder="1" applyProtection="1">
      <protection locked="0"/>
    </xf>
    <xf numFmtId="4" fontId="1" fillId="0" borderId="6" xfId="0" applyNumberFormat="1" applyFont="1" applyBorder="1" applyAlignment="1" applyProtection="1">
      <alignment horizontal="right"/>
      <protection locked="0"/>
    </xf>
    <xf numFmtId="4" fontId="1" fillId="0" borderId="6" xfId="0" applyNumberFormat="1" applyFont="1" applyFill="1" applyBorder="1" applyAlignment="1" applyProtection="1">
      <alignment horizontal="right" wrapText="1"/>
      <protection locked="0"/>
    </xf>
    <xf numFmtId="49" fontId="0" fillId="0" borderId="6" xfId="0" applyNumberFormat="1" applyBorder="1" applyAlignment="1" applyProtection="1">
      <alignment vertical="center" wrapText="1"/>
      <protection locked="0"/>
    </xf>
    <xf numFmtId="4" fontId="0" fillId="0" borderId="13" xfId="0" applyNumberFormat="1" applyBorder="1" applyAlignment="1" applyProtection="1">
      <alignment wrapText="1"/>
      <protection locked="0"/>
    </xf>
    <xf numFmtId="4" fontId="0" fillId="0" borderId="36" xfId="0" applyNumberFormat="1" applyBorder="1" applyAlignment="1" applyProtection="1">
      <alignment horizontal="right"/>
      <protection locked="0"/>
    </xf>
    <xf numFmtId="49" fontId="0" fillId="0" borderId="13" xfId="0" applyNumberFormat="1" applyBorder="1" applyAlignment="1" applyProtection="1">
      <alignment wrapText="1"/>
      <protection locked="0"/>
    </xf>
    <xf numFmtId="4" fontId="0" fillId="0" borderId="21" xfId="0" applyNumberFormat="1" applyBorder="1" applyAlignment="1" applyProtection="1">
      <alignment wrapText="1"/>
      <protection locked="0"/>
    </xf>
    <xf numFmtId="4" fontId="0" fillId="0" borderId="21" xfId="0" applyNumberFormat="1" applyBorder="1" applyProtection="1">
      <protection locked="0"/>
    </xf>
    <xf numFmtId="4" fontId="0" fillId="0" borderId="38" xfId="0" applyNumberFormat="1" applyFill="1" applyBorder="1" applyAlignment="1" applyProtection="1">
      <alignment horizontal="right"/>
      <protection locked="0"/>
    </xf>
    <xf numFmtId="4" fontId="0" fillId="0" borderId="21" xfId="0" applyNumberFormat="1" applyBorder="1" applyAlignment="1" applyProtection="1">
      <protection locked="0"/>
    </xf>
    <xf numFmtId="0" fontId="0" fillId="0" borderId="0" xfId="0" applyBorder="1" applyAlignment="1" applyProtection="1">
      <alignment horizontal="center"/>
      <protection locked="0"/>
    </xf>
    <xf numFmtId="4" fontId="0" fillId="0" borderId="39" xfId="0" applyNumberFormat="1" applyFill="1" applyBorder="1" applyAlignment="1" applyProtection="1">
      <alignment horizontal="right"/>
      <protection locked="0"/>
    </xf>
    <xf numFmtId="0" fontId="0" fillId="0" borderId="0" xfId="0" applyFont="1" applyBorder="1" applyAlignment="1" applyProtection="1">
      <alignment horizontal="center"/>
      <protection locked="0"/>
    </xf>
    <xf numFmtId="4" fontId="0" fillId="0" borderId="29" xfId="0" applyNumberFormat="1" applyBorder="1" applyAlignment="1" applyProtection="1">
      <protection locked="0"/>
    </xf>
    <xf numFmtId="4" fontId="0" fillId="0" borderId="32" xfId="0" applyNumberFormat="1" applyFill="1" applyBorder="1" applyAlignment="1" applyProtection="1">
      <alignment horizontal="right"/>
      <protection locked="0"/>
    </xf>
    <xf numFmtId="4" fontId="0" fillId="0" borderId="13" xfId="0" applyNumberFormat="1" applyFill="1" applyBorder="1" applyAlignment="1" applyProtection="1">
      <protection locked="0"/>
    </xf>
    <xf numFmtId="4" fontId="0" fillId="0" borderId="21" xfId="0" applyNumberFormat="1" applyFill="1" applyBorder="1" applyProtection="1">
      <protection locked="0"/>
    </xf>
    <xf numFmtId="4" fontId="0" fillId="0" borderId="21" xfId="0" applyNumberFormat="1" applyFill="1" applyBorder="1" applyAlignment="1" applyProtection="1">
      <protection locked="0"/>
    </xf>
    <xf numFmtId="4" fontId="0" fillId="0" borderId="29" xfId="0" applyNumberFormat="1" applyFill="1" applyBorder="1" applyProtection="1">
      <protection locked="0"/>
    </xf>
    <xf numFmtId="4" fontId="0" fillId="0" borderId="29" xfId="0" applyNumberFormat="1" applyFill="1" applyBorder="1" applyAlignment="1" applyProtection="1">
      <alignment horizontal="right"/>
      <protection locked="0"/>
    </xf>
    <xf numFmtId="4" fontId="0" fillId="0" borderId="13" xfId="0" applyNumberFormat="1" applyBorder="1" applyProtection="1">
      <protection locked="0"/>
    </xf>
    <xf numFmtId="4" fontId="0" fillId="0" borderId="29" xfId="0" applyNumberFormat="1" applyBorder="1" applyProtection="1">
      <protection locked="0"/>
    </xf>
    <xf numFmtId="4" fontId="0" fillId="0" borderId="33" xfId="0" applyNumberFormat="1" applyFill="1" applyBorder="1" applyAlignment="1" applyProtection="1">
      <alignment horizontal="right"/>
      <protection locked="0"/>
    </xf>
    <xf numFmtId="4" fontId="0" fillId="0" borderId="13" xfId="0" applyNumberFormat="1" applyBorder="1" applyAlignment="1" applyProtection="1">
      <alignment horizontal="right"/>
      <protection locked="0"/>
    </xf>
    <xf numFmtId="49" fontId="0" fillId="0" borderId="13" xfId="0" applyNumberFormat="1" applyBorder="1" applyAlignment="1" applyProtection="1">
      <alignment horizontal="left" wrapText="1"/>
      <protection locked="0"/>
    </xf>
    <xf numFmtId="4" fontId="0" fillId="0" borderId="21" xfId="0" applyNumberFormat="1" applyFill="1" applyBorder="1" applyAlignment="1" applyProtection="1">
      <alignment horizontal="right"/>
      <protection locked="0"/>
    </xf>
    <xf numFmtId="49" fontId="0" fillId="0" borderId="21" xfId="0" applyNumberFormat="1" applyBorder="1" applyAlignment="1" applyProtection="1">
      <alignment horizontal="left" wrapText="1"/>
      <protection locked="0"/>
    </xf>
    <xf numFmtId="49" fontId="0" fillId="0" borderId="29" xfId="0" applyNumberFormat="1" applyBorder="1" applyAlignment="1" applyProtection="1">
      <alignment horizontal="left" wrapText="1"/>
      <protection locked="0"/>
    </xf>
    <xf numFmtId="4" fontId="1" fillId="0" borderId="42" xfId="0" applyNumberFormat="1" applyFont="1" applyFill="1" applyBorder="1" applyProtection="1">
      <protection locked="0"/>
    </xf>
    <xf numFmtId="4" fontId="0" fillId="0" borderId="0" xfId="0" applyNumberFormat="1" applyProtection="1">
      <protection locked="0"/>
    </xf>
    <xf numFmtId="0" fontId="0" fillId="0" borderId="0" xfId="0" applyFill="1" applyBorder="1" applyAlignment="1" applyProtection="1">
      <alignment horizontal="center" vertical="center" wrapText="1"/>
      <protection locked="0"/>
    </xf>
    <xf numFmtId="4" fontId="1" fillId="0" borderId="48" xfId="0" applyNumberFormat="1" applyFont="1" applyBorder="1" applyProtection="1">
      <protection locked="0"/>
    </xf>
    <xf numFmtId="4" fontId="1" fillId="0" borderId="49" xfId="0" applyNumberFormat="1" applyFont="1" applyBorder="1" applyProtection="1">
      <protection locked="0"/>
    </xf>
    <xf numFmtId="4" fontId="1" fillId="0" borderId="7" xfId="0" applyNumberFormat="1" applyFont="1" applyBorder="1" applyAlignment="1" applyProtection="1">
      <protection locked="0"/>
    </xf>
    <xf numFmtId="4" fontId="0" fillId="0" borderId="0" xfId="0" applyNumberFormat="1" applyBorder="1" applyAlignment="1" applyProtection="1">
      <alignment horizontal="right" vertical="center" wrapText="1"/>
      <protection locked="0"/>
    </xf>
    <xf numFmtId="4" fontId="0" fillId="0" borderId="0" xfId="0" applyNumberFormat="1" applyBorder="1" applyAlignment="1" applyProtection="1">
      <protection locked="0"/>
    </xf>
    <xf numFmtId="165" fontId="0" fillId="0" borderId="0" xfId="0" applyNumberFormat="1" applyProtection="1">
      <protection locked="0"/>
    </xf>
    <xf numFmtId="0" fontId="0" fillId="0" borderId="39" xfId="0" applyBorder="1" applyProtection="1">
      <protection locked="0"/>
    </xf>
    <xf numFmtId="0" fontId="0" fillId="0" borderId="38" xfId="0" applyBorder="1" applyAlignment="1" applyProtection="1">
      <alignment vertical="top"/>
      <protection locked="0"/>
    </xf>
    <xf numFmtId="0" fontId="0" fillId="0" borderId="0" xfId="0" applyBorder="1" applyAlignment="1" applyProtection="1">
      <alignment vertical="top"/>
      <protection locked="0"/>
    </xf>
    <xf numFmtId="4" fontId="1" fillId="0" borderId="6" xfId="0" applyNumberFormat="1" applyFont="1" applyBorder="1" applyProtection="1">
      <protection hidden="1"/>
    </xf>
    <xf numFmtId="4" fontId="1" fillId="2" borderId="13" xfId="0" applyNumberFormat="1" applyFont="1" applyFill="1" applyBorder="1" applyProtection="1">
      <protection hidden="1"/>
    </xf>
    <xf numFmtId="4" fontId="1" fillId="0" borderId="6" xfId="0" applyNumberFormat="1" applyFont="1" applyFill="1" applyBorder="1" applyProtection="1">
      <protection hidden="1"/>
    </xf>
    <xf numFmtId="4" fontId="1" fillId="0" borderId="14" xfId="0" applyNumberFormat="1" applyFont="1" applyFill="1" applyBorder="1" applyProtection="1">
      <protection hidden="1"/>
    </xf>
    <xf numFmtId="4" fontId="1" fillId="0" borderId="22" xfId="0" applyNumberFormat="1" applyFont="1" applyFill="1" applyBorder="1" applyProtection="1">
      <protection hidden="1"/>
    </xf>
    <xf numFmtId="4" fontId="0" fillId="0" borderId="22" xfId="0" applyNumberFormat="1" applyFill="1" applyBorder="1" applyAlignment="1" applyProtection="1">
      <alignment horizontal="right"/>
      <protection hidden="1"/>
    </xf>
    <xf numFmtId="4" fontId="1" fillId="0" borderId="6" xfId="0" applyNumberFormat="1" applyFont="1" applyFill="1" applyBorder="1" applyAlignment="1" applyProtection="1">
      <alignment horizontal="right" wrapText="1"/>
      <protection hidden="1"/>
    </xf>
    <xf numFmtId="4" fontId="0" fillId="0" borderId="14" xfId="0" applyNumberFormat="1" applyFill="1" applyBorder="1" applyAlignment="1" applyProtection="1">
      <alignment wrapText="1"/>
      <protection hidden="1"/>
    </xf>
    <xf numFmtId="4" fontId="0" fillId="0" borderId="22" xfId="0" applyNumberFormat="1" applyFill="1" applyBorder="1" applyAlignment="1" applyProtection="1">
      <alignment wrapText="1"/>
      <protection hidden="1"/>
    </xf>
    <xf numFmtId="4" fontId="0" fillId="0" borderId="22" xfId="0" applyNumberFormat="1" applyFill="1" applyBorder="1" applyProtection="1">
      <protection hidden="1"/>
    </xf>
    <xf numFmtId="4" fontId="0" fillId="0" borderId="22" xfId="0" applyNumberFormat="1" applyFill="1" applyBorder="1" applyAlignment="1" applyProtection="1">
      <protection hidden="1"/>
    </xf>
    <xf numFmtId="4" fontId="0" fillId="0" borderId="30" xfId="0" applyNumberFormat="1" applyFill="1" applyBorder="1" applyAlignment="1" applyProtection="1">
      <protection hidden="1"/>
    </xf>
    <xf numFmtId="4" fontId="0" fillId="0" borderId="14" xfId="0" applyNumberFormat="1" applyFill="1" applyBorder="1" applyAlignment="1" applyProtection="1">
      <protection hidden="1"/>
    </xf>
    <xf numFmtId="4" fontId="0" fillId="0" borderId="14" xfId="0" applyNumberFormat="1" applyFill="1" applyBorder="1" applyProtection="1">
      <protection hidden="1"/>
    </xf>
    <xf numFmtId="4" fontId="0" fillId="0" borderId="22" xfId="0" applyNumberFormat="1" applyFont="1" applyFill="1" applyBorder="1" applyAlignment="1" applyProtection="1">
      <alignment horizontal="right"/>
      <protection hidden="1"/>
    </xf>
    <xf numFmtId="4" fontId="1" fillId="0" borderId="33" xfId="0" applyNumberFormat="1" applyFont="1" applyFill="1" applyBorder="1" applyProtection="1">
      <protection hidden="1"/>
    </xf>
    <xf numFmtId="4" fontId="0" fillId="2" borderId="8" xfId="0" applyNumberFormat="1" applyFill="1" applyBorder="1" applyProtection="1">
      <protection hidden="1"/>
    </xf>
    <xf numFmtId="4" fontId="0" fillId="2" borderId="6" xfId="0" applyNumberFormat="1" applyFill="1" applyBorder="1" applyProtection="1">
      <protection hidden="1"/>
    </xf>
    <xf numFmtId="4" fontId="1" fillId="0" borderId="33" xfId="0" applyNumberFormat="1" applyFont="1" applyBorder="1" applyProtection="1">
      <protection hidden="1"/>
    </xf>
    <xf numFmtId="4" fontId="1" fillId="2" borderId="15" xfId="0" applyNumberFormat="1" applyFont="1" applyFill="1" applyBorder="1" applyProtection="1">
      <protection hidden="1"/>
    </xf>
    <xf numFmtId="4" fontId="1" fillId="2" borderId="16" xfId="0" applyNumberFormat="1" applyFont="1" applyFill="1" applyBorder="1" applyProtection="1">
      <protection hidden="1"/>
    </xf>
    <xf numFmtId="4" fontId="1" fillId="2" borderId="9" xfId="0" applyNumberFormat="1" applyFont="1" applyFill="1" applyBorder="1" applyProtection="1">
      <protection hidden="1"/>
    </xf>
    <xf numFmtId="4" fontId="1" fillId="2" borderId="17" xfId="0" applyNumberFormat="1" applyFont="1" applyFill="1" applyBorder="1" applyProtection="1">
      <protection hidden="1"/>
    </xf>
    <xf numFmtId="4" fontId="1" fillId="2" borderId="23" xfId="0" applyNumberFormat="1" applyFont="1" applyFill="1" applyBorder="1" applyProtection="1">
      <protection hidden="1"/>
    </xf>
    <xf numFmtId="4" fontId="1" fillId="2" borderId="0" xfId="0" applyNumberFormat="1" applyFont="1" applyFill="1" applyBorder="1" applyProtection="1">
      <protection hidden="1"/>
    </xf>
    <xf numFmtId="4" fontId="1" fillId="2" borderId="24" xfId="0" applyNumberFormat="1" applyFont="1" applyFill="1" applyBorder="1" applyProtection="1">
      <protection hidden="1"/>
    </xf>
    <xf numFmtId="4" fontId="1" fillId="2" borderId="25" xfId="0" applyNumberFormat="1" applyFont="1" applyFill="1" applyBorder="1" applyProtection="1">
      <protection hidden="1"/>
    </xf>
    <xf numFmtId="4" fontId="0" fillId="2" borderId="23" xfId="0" applyNumberFormat="1" applyFill="1" applyBorder="1" applyAlignment="1" applyProtection="1">
      <alignment horizontal="center"/>
      <protection hidden="1"/>
    </xf>
    <xf numFmtId="4" fontId="0" fillId="2" borderId="0" xfId="0" applyNumberFormat="1" applyFill="1" applyBorder="1" applyAlignment="1" applyProtection="1">
      <alignment horizontal="center"/>
      <protection hidden="1"/>
    </xf>
    <xf numFmtId="4" fontId="0" fillId="2" borderId="24" xfId="0" applyNumberFormat="1" applyFill="1" applyBorder="1" applyAlignment="1" applyProtection="1">
      <alignment horizontal="center"/>
      <protection hidden="1"/>
    </xf>
    <xf numFmtId="4" fontId="0" fillId="2" borderId="25" xfId="0" applyNumberFormat="1" applyFill="1" applyBorder="1" applyAlignment="1" applyProtection="1">
      <alignment horizontal="center"/>
      <protection hidden="1"/>
    </xf>
    <xf numFmtId="4" fontId="0" fillId="2" borderId="31" xfId="0" applyNumberFormat="1" applyFill="1" applyBorder="1" applyAlignment="1" applyProtection="1">
      <alignment horizontal="center"/>
      <protection hidden="1"/>
    </xf>
    <xf numFmtId="4" fontId="0" fillId="2" borderId="32" xfId="0" applyNumberFormat="1" applyFill="1" applyBorder="1" applyAlignment="1" applyProtection="1">
      <alignment horizontal="center"/>
      <protection hidden="1"/>
    </xf>
    <xf numFmtId="4" fontId="0" fillId="2" borderId="34" xfId="0" applyNumberFormat="1" applyFill="1" applyBorder="1" applyAlignment="1" applyProtection="1">
      <alignment horizontal="center"/>
      <protection hidden="1"/>
    </xf>
    <xf numFmtId="49" fontId="1" fillId="2" borderId="6" xfId="0" applyNumberFormat="1" applyFont="1" applyFill="1" applyBorder="1" applyAlignment="1" applyProtection="1">
      <alignment wrapText="1"/>
      <protection hidden="1"/>
    </xf>
    <xf numFmtId="4" fontId="0" fillId="2" borderId="15" xfId="0" applyNumberFormat="1" applyFill="1" applyBorder="1" applyProtection="1">
      <protection hidden="1"/>
    </xf>
    <xf numFmtId="4" fontId="0" fillId="2" borderId="16" xfId="0" applyNumberFormat="1" applyFill="1" applyBorder="1" applyProtection="1">
      <protection hidden="1"/>
    </xf>
    <xf numFmtId="4" fontId="0" fillId="2" borderId="17" xfId="0" applyNumberFormat="1" applyFill="1" applyBorder="1" applyProtection="1">
      <protection hidden="1"/>
    </xf>
    <xf numFmtId="4" fontId="0" fillId="2" borderId="23" xfId="0" applyNumberFormat="1" applyFill="1" applyBorder="1" applyProtection="1">
      <protection hidden="1"/>
    </xf>
    <xf numFmtId="4" fontId="0" fillId="2" borderId="0" xfId="0" applyNumberFormat="1" applyFill="1" applyBorder="1" applyProtection="1">
      <protection hidden="1"/>
    </xf>
    <xf numFmtId="4" fontId="0" fillId="2" borderId="25" xfId="0" applyNumberFormat="1" applyFill="1" applyBorder="1" applyProtection="1">
      <protection hidden="1"/>
    </xf>
    <xf numFmtId="4" fontId="2" fillId="2" borderId="0" xfId="0" applyNumberFormat="1" applyFont="1" applyFill="1" applyBorder="1" applyAlignment="1" applyProtection="1">
      <alignment horizontal="center"/>
      <protection hidden="1"/>
    </xf>
    <xf numFmtId="4" fontId="0" fillId="2" borderId="23" xfId="0" applyNumberFormat="1" applyFill="1" applyBorder="1" applyAlignment="1" applyProtection="1">
      <alignment wrapText="1"/>
      <protection hidden="1"/>
    </xf>
    <xf numFmtId="4" fontId="0" fillId="2" borderId="0" xfId="0" applyNumberFormat="1" applyFill="1" applyBorder="1" applyAlignment="1" applyProtection="1">
      <alignment wrapText="1"/>
      <protection hidden="1"/>
    </xf>
    <xf numFmtId="4" fontId="0" fillId="2" borderId="31" xfId="0" applyNumberFormat="1" applyFill="1" applyBorder="1" applyProtection="1">
      <protection hidden="1"/>
    </xf>
    <xf numFmtId="4" fontId="0" fillId="2" borderId="32" xfId="0" applyNumberFormat="1" applyFill="1" applyBorder="1" applyProtection="1">
      <protection hidden="1"/>
    </xf>
    <xf numFmtId="4" fontId="0" fillId="2" borderId="34" xfId="0" applyNumberFormat="1" applyFill="1" applyBorder="1" applyProtection="1">
      <protection hidden="1"/>
    </xf>
    <xf numFmtId="4" fontId="0" fillId="2" borderId="15" xfId="0" applyNumberFormat="1" applyFill="1" applyBorder="1" applyAlignment="1" applyProtection="1">
      <protection hidden="1"/>
    </xf>
    <xf numFmtId="4" fontId="0" fillId="2" borderId="23" xfId="0" applyNumberFormat="1" applyFill="1" applyBorder="1" applyAlignment="1" applyProtection="1">
      <protection hidden="1"/>
    </xf>
    <xf numFmtId="4" fontId="0" fillId="2" borderId="16" xfId="0" applyNumberFormat="1" applyFill="1" applyBorder="1" applyAlignment="1" applyProtection="1">
      <alignment horizontal="center"/>
      <protection hidden="1"/>
    </xf>
    <xf numFmtId="4" fontId="0" fillId="2" borderId="9" xfId="0" applyNumberFormat="1" applyFill="1" applyBorder="1" applyProtection="1">
      <protection hidden="1"/>
    </xf>
    <xf numFmtId="4" fontId="0" fillId="2" borderId="24" xfId="0" applyNumberFormat="1" applyFill="1" applyBorder="1" applyProtection="1">
      <protection hidden="1"/>
    </xf>
    <xf numFmtId="4" fontId="0" fillId="2" borderId="32" xfId="0" applyNumberFormat="1" applyFill="1" applyBorder="1" applyAlignment="1" applyProtection="1">
      <alignment horizontal="center" wrapText="1"/>
      <protection hidden="1"/>
    </xf>
    <xf numFmtId="4" fontId="0" fillId="2" borderId="33" xfId="0" applyNumberFormat="1" applyFill="1" applyBorder="1" applyProtection="1">
      <protection hidden="1"/>
    </xf>
    <xf numFmtId="49" fontId="1" fillId="2" borderId="24" xfId="0" applyNumberFormat="1" applyFont="1" applyFill="1" applyBorder="1" applyAlignment="1" applyProtection="1">
      <alignment wrapText="1"/>
      <protection hidden="1"/>
    </xf>
    <xf numFmtId="49" fontId="1" fillId="2" borderId="6" xfId="0" applyNumberFormat="1" applyFont="1" applyFill="1" applyBorder="1" applyAlignment="1" applyProtection="1">
      <alignment horizontal="center" wrapText="1"/>
      <protection hidden="1"/>
    </xf>
    <xf numFmtId="4" fontId="0" fillId="2" borderId="24" xfId="0" applyNumberFormat="1" applyFill="1" applyBorder="1" applyAlignment="1" applyProtection="1">
      <alignment horizontal="right"/>
      <protection hidden="1"/>
    </xf>
    <xf numFmtId="4" fontId="0" fillId="2" borderId="9" xfId="0" applyNumberFormat="1" applyFill="1" applyBorder="1" applyAlignment="1" applyProtection="1">
      <alignment horizontal="right"/>
      <protection hidden="1"/>
    </xf>
    <xf numFmtId="4" fontId="0" fillId="2" borderId="41" xfId="0" applyNumberFormat="1" applyFill="1" applyBorder="1" applyAlignment="1" applyProtection="1">
      <alignment horizontal="right"/>
      <protection hidden="1"/>
    </xf>
    <xf numFmtId="4" fontId="0" fillId="2" borderId="0" xfId="0" applyNumberFormat="1" applyFill="1" applyBorder="1" applyAlignment="1" applyProtection="1">
      <alignment horizontal="center" wrapText="1"/>
      <protection hidden="1"/>
    </xf>
    <xf numFmtId="4" fontId="1" fillId="2" borderId="6" xfId="0" applyNumberFormat="1" applyFont="1" applyFill="1" applyBorder="1" applyProtection="1">
      <protection hidden="1"/>
    </xf>
    <xf numFmtId="4" fontId="0" fillId="2" borderId="24" xfId="0" applyNumberFormat="1" applyFont="1" applyFill="1" applyBorder="1" applyAlignment="1" applyProtection="1">
      <alignment horizontal="right"/>
      <protection hidden="1"/>
    </xf>
    <xf numFmtId="4" fontId="0" fillId="2" borderId="33" xfId="0" applyNumberFormat="1" applyFill="1" applyBorder="1" applyAlignment="1" applyProtection="1">
      <alignment horizontal="right"/>
      <protection hidden="1"/>
    </xf>
    <xf numFmtId="49" fontId="0" fillId="2" borderId="6" xfId="0" applyNumberFormat="1" applyFill="1" applyBorder="1" applyAlignment="1" applyProtection="1">
      <alignment wrapText="1"/>
      <protection hidden="1"/>
    </xf>
    <xf numFmtId="4" fontId="0" fillId="2" borderId="40" xfId="0" applyNumberFormat="1" applyFill="1" applyBorder="1" applyAlignment="1" applyProtection="1">
      <alignment horizontal="right"/>
      <protection hidden="1"/>
    </xf>
    <xf numFmtId="4" fontId="1" fillId="2" borderId="24" xfId="0" applyNumberFormat="1" applyFont="1" applyFill="1" applyBorder="1" applyAlignment="1" applyProtection="1">
      <alignment horizontal="right"/>
      <protection hidden="1"/>
    </xf>
    <xf numFmtId="4" fontId="0" fillId="2" borderId="37" xfId="0" applyNumberFormat="1" applyFill="1" applyBorder="1" applyAlignment="1" applyProtection="1">
      <alignment horizontal="right"/>
      <protection hidden="1"/>
    </xf>
    <xf numFmtId="4" fontId="0" fillId="2" borderId="38" xfId="0" applyNumberFormat="1" applyFill="1" applyBorder="1" applyAlignment="1" applyProtection="1">
      <alignment horizontal="right"/>
      <protection hidden="1"/>
    </xf>
    <xf numFmtId="4" fontId="0" fillId="2" borderId="0" xfId="0" applyNumberFormat="1" applyFill="1" applyBorder="1" applyAlignment="1" applyProtection="1">
      <alignment horizontal="right"/>
      <protection hidden="1"/>
    </xf>
    <xf numFmtId="4" fontId="0" fillId="2" borderId="39" xfId="0" applyNumberFormat="1" applyFill="1" applyBorder="1" applyAlignment="1" applyProtection="1">
      <alignment horizontal="right"/>
      <protection hidden="1"/>
    </xf>
    <xf numFmtId="4" fontId="1" fillId="0" borderId="6" xfId="0" applyNumberFormat="1" applyFont="1" applyBorder="1" applyAlignment="1" applyProtection="1">
      <protection hidden="1"/>
    </xf>
    <xf numFmtId="0" fontId="0" fillId="0" borderId="0" xfId="0" applyBorder="1" applyAlignment="1" applyProtection="1">
      <alignment horizontal="center" vertical="center" wrapText="1"/>
      <protection locked="0"/>
    </xf>
    <xf numFmtId="0" fontId="0" fillId="0" borderId="3" xfId="0" applyFont="1" applyBorder="1" applyAlignment="1" applyProtection="1">
      <alignment horizontal="center" vertical="center"/>
      <protection locked="0"/>
    </xf>
    <xf numFmtId="0" fontId="0" fillId="0" borderId="4" xfId="0" applyFont="1" applyBorder="1" applyAlignment="1" applyProtection="1">
      <alignment horizontal="center" vertical="center"/>
      <protection locked="0"/>
    </xf>
    <xf numFmtId="0" fontId="0" fillId="0" borderId="5" xfId="0" applyFont="1" applyBorder="1" applyAlignment="1" applyProtection="1">
      <alignment horizontal="center" vertical="center"/>
      <protection locked="0"/>
    </xf>
    <xf numFmtId="0" fontId="0" fillId="0" borderId="6" xfId="0" applyFont="1" applyBorder="1" applyAlignment="1" applyProtection="1">
      <alignment horizontal="center" vertical="center" wrapText="1"/>
      <protection hidden="1"/>
    </xf>
    <xf numFmtId="0" fontId="0" fillId="0" borderId="7" xfId="0" applyFont="1" applyBorder="1" applyAlignment="1" applyProtection="1">
      <alignment horizontal="center" vertical="center" wrapText="1"/>
      <protection hidden="1"/>
    </xf>
    <xf numFmtId="0" fontId="0" fillId="0" borderId="6" xfId="0" applyFont="1" applyFill="1" applyBorder="1" applyAlignment="1" applyProtection="1">
      <alignment horizontal="center" vertical="center"/>
      <protection hidden="1"/>
    </xf>
    <xf numFmtId="0" fontId="0" fillId="0" borderId="26" xfId="0" applyBorder="1" applyAlignment="1" applyProtection="1">
      <alignment horizontal="center" vertical="center" wrapText="1"/>
      <protection hidden="1"/>
    </xf>
    <xf numFmtId="0" fontId="0" fillId="0" borderId="26" xfId="0" applyFill="1" applyBorder="1" applyAlignment="1" applyProtection="1">
      <alignment horizontal="center" vertical="center" wrapText="1"/>
      <protection hidden="1"/>
    </xf>
    <xf numFmtId="0" fontId="0" fillId="0" borderId="28" xfId="0" applyFill="1" applyBorder="1" applyAlignment="1" applyProtection="1">
      <alignment horizontal="center" vertical="center" wrapText="1"/>
      <protection hidden="1"/>
    </xf>
    <xf numFmtId="0" fontId="0" fillId="0" borderId="28" xfId="0" applyBorder="1" applyAlignment="1" applyProtection="1">
      <alignment horizontal="center" vertical="center" wrapText="1"/>
      <protection hidden="1"/>
    </xf>
    <xf numFmtId="10" fontId="1" fillId="0" borderId="3" xfId="0" applyNumberFormat="1" applyFont="1" applyBorder="1" applyProtection="1">
      <protection hidden="1"/>
    </xf>
    <xf numFmtId="4" fontId="1" fillId="0" borderId="5" xfId="0" applyNumberFormat="1" applyFont="1" applyBorder="1" applyProtection="1">
      <protection hidden="1"/>
    </xf>
    <xf numFmtId="4" fontId="1" fillId="0" borderId="6" xfId="0" applyNumberFormat="1" applyFont="1" applyBorder="1" applyAlignment="1" applyProtection="1">
      <alignment horizontal="right" vertical="center" wrapText="1"/>
      <protection hidden="1"/>
    </xf>
    <xf numFmtId="0" fontId="1" fillId="0" borderId="0" xfId="0" applyFont="1" applyProtection="1">
      <protection locked="0"/>
    </xf>
    <xf numFmtId="0" fontId="0" fillId="0" borderId="8" xfId="0" applyFont="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49" fontId="0" fillId="2" borderId="13" xfId="0" applyNumberFormat="1" applyFill="1" applyBorder="1" applyAlignment="1" applyProtection="1">
      <alignment wrapText="1"/>
      <protection locked="0"/>
    </xf>
    <xf numFmtId="49" fontId="1" fillId="2" borderId="6" xfId="0" applyNumberFormat="1" applyFont="1" applyFill="1" applyBorder="1" applyAlignment="1" applyProtection="1">
      <alignment vertical="center" wrapText="1"/>
      <protection locked="0"/>
    </xf>
    <xf numFmtId="4" fontId="0" fillId="0" borderId="31" xfId="0" applyNumberFormat="1" applyFill="1" applyBorder="1" applyAlignment="1" applyProtection="1">
      <alignment horizontal="right"/>
      <protection hidden="1"/>
    </xf>
    <xf numFmtId="49" fontId="0" fillId="0" borderId="33" xfId="0" applyNumberFormat="1" applyBorder="1" applyAlignment="1" applyProtection="1">
      <alignment wrapText="1"/>
      <protection locked="0"/>
    </xf>
    <xf numFmtId="4" fontId="0" fillId="0" borderId="34" xfId="0" applyNumberFormat="1" applyFont="1" applyBorder="1" applyAlignment="1" applyProtection="1">
      <alignment horizontal="right"/>
      <protection locked="0"/>
    </xf>
    <xf numFmtId="4" fontId="1" fillId="0" borderId="43" xfId="0" applyNumberFormat="1" applyFont="1" applyBorder="1" applyProtection="1">
      <protection locked="0"/>
    </xf>
    <xf numFmtId="4" fontId="0" fillId="0" borderId="46" xfId="0" applyNumberFormat="1" applyFont="1" applyBorder="1" applyAlignment="1" applyProtection="1">
      <alignment horizontal="right"/>
      <protection locked="0"/>
    </xf>
    <xf numFmtId="4" fontId="0" fillId="0" borderId="53" xfId="0" applyNumberFormat="1" applyFont="1" applyBorder="1" applyAlignment="1" applyProtection="1">
      <alignment horizontal="right"/>
      <protection locked="0"/>
    </xf>
    <xf numFmtId="4" fontId="0" fillId="0" borderId="54" xfId="0" applyNumberFormat="1" applyFill="1" applyBorder="1" applyAlignment="1" applyProtection="1">
      <alignment horizontal="right"/>
      <protection hidden="1"/>
    </xf>
    <xf numFmtId="4" fontId="0" fillId="0" borderId="1" xfId="0" applyNumberFormat="1" applyFont="1" applyBorder="1" applyAlignment="1" applyProtection="1">
      <alignment horizontal="right"/>
      <protection locked="0"/>
    </xf>
    <xf numFmtId="4" fontId="0" fillId="0" borderId="37" xfId="0" applyNumberFormat="1" applyFill="1" applyBorder="1" applyAlignment="1" applyProtection="1">
      <alignment horizontal="right"/>
      <protection hidden="1"/>
    </xf>
    <xf numFmtId="4" fontId="0" fillId="0" borderId="21" xfId="0" applyNumberFormat="1" applyFont="1" applyBorder="1" applyProtection="1">
      <protection locked="0"/>
    </xf>
    <xf numFmtId="4" fontId="1" fillId="0" borderId="34" xfId="0" applyNumberFormat="1" applyFont="1" applyFill="1" applyBorder="1" applyProtection="1">
      <protection locked="0"/>
    </xf>
    <xf numFmtId="4" fontId="1" fillId="2" borderId="33" xfId="0" applyNumberFormat="1" applyFont="1" applyFill="1" applyBorder="1" applyProtection="1">
      <protection hidden="1"/>
    </xf>
    <xf numFmtId="49" fontId="0" fillId="0" borderId="40" xfId="0" applyNumberFormat="1" applyBorder="1" applyAlignment="1" applyProtection="1">
      <alignment wrapText="1"/>
      <protection locked="0"/>
    </xf>
    <xf numFmtId="0" fontId="2" fillId="0" borderId="0" xfId="0" applyFont="1" applyBorder="1" applyProtection="1">
      <protection locked="0"/>
    </xf>
    <xf numFmtId="4" fontId="1" fillId="0" borderId="46" xfId="0" applyNumberFormat="1" applyFont="1" applyBorder="1" applyProtection="1">
      <protection hidden="1"/>
    </xf>
    <xf numFmtId="4" fontId="1" fillId="0" borderId="21" xfId="0" applyNumberFormat="1" applyFont="1" applyBorder="1" applyProtection="1">
      <protection hidden="1"/>
    </xf>
    <xf numFmtId="4" fontId="1" fillId="0" borderId="0" xfId="0" applyNumberFormat="1" applyFont="1" applyBorder="1" applyProtection="1">
      <protection hidden="1"/>
    </xf>
    <xf numFmtId="49" fontId="6" fillId="0" borderId="13" xfId="0" applyNumberFormat="1" applyFont="1" applyBorder="1" applyAlignment="1" applyProtection="1">
      <alignment wrapText="1"/>
      <protection locked="0"/>
    </xf>
    <xf numFmtId="4" fontId="1" fillId="0" borderId="40" xfId="0" applyNumberFormat="1" applyFont="1" applyBorder="1" applyProtection="1">
      <protection locked="0"/>
    </xf>
    <xf numFmtId="4" fontId="1" fillId="0" borderId="29" xfId="0" applyNumberFormat="1" applyFont="1" applyBorder="1" applyProtection="1">
      <protection locked="0"/>
    </xf>
    <xf numFmtId="4" fontId="1" fillId="0" borderId="9" xfId="0" applyNumberFormat="1" applyFont="1" applyBorder="1" applyAlignment="1" applyProtection="1">
      <alignment wrapText="1"/>
      <protection locked="0"/>
    </xf>
    <xf numFmtId="0" fontId="1" fillId="0" borderId="3" xfId="0" applyFont="1" applyBorder="1" applyAlignment="1" applyProtection="1">
      <alignment vertical="center" wrapText="1"/>
      <protection hidden="1"/>
    </xf>
    <xf numFmtId="0" fontId="1" fillId="0" borderId="4" xfId="0" applyFont="1" applyBorder="1" applyAlignment="1" applyProtection="1">
      <alignment vertical="center"/>
      <protection hidden="1"/>
    </xf>
    <xf numFmtId="0" fontId="1" fillId="0" borderId="5" xfId="0" applyFont="1" applyBorder="1" applyAlignment="1" applyProtection="1">
      <alignment vertical="center"/>
      <protection hidden="1"/>
    </xf>
    <xf numFmtId="0" fontId="0" fillId="0" borderId="3" xfId="0" applyFont="1" applyBorder="1" applyAlignment="1" applyProtection="1">
      <alignment horizontal="center" vertical="center"/>
      <protection hidden="1"/>
    </xf>
    <xf numFmtId="0" fontId="0" fillId="0" borderId="4" xfId="0" applyFont="1" applyBorder="1" applyAlignment="1" applyProtection="1">
      <alignment horizontal="center" vertical="center"/>
      <protection hidden="1"/>
    </xf>
    <xf numFmtId="0" fontId="0" fillId="0" borderId="5" xfId="0" applyFont="1" applyBorder="1" applyAlignment="1" applyProtection="1">
      <alignment horizontal="center" vertical="center"/>
      <protection hidden="1"/>
    </xf>
    <xf numFmtId="0" fontId="1" fillId="0" borderId="3" xfId="0" applyFont="1" applyBorder="1" applyAlignment="1" applyProtection="1">
      <alignment vertical="center"/>
      <protection hidden="1"/>
    </xf>
    <xf numFmtId="0" fontId="1" fillId="0" borderId="4" xfId="0" applyFont="1" applyBorder="1" applyAlignment="1" applyProtection="1">
      <protection hidden="1"/>
    </xf>
    <xf numFmtId="0" fontId="1" fillId="0" borderId="5" xfId="0" applyFont="1" applyBorder="1" applyAlignment="1" applyProtection="1">
      <protection hidden="1"/>
    </xf>
    <xf numFmtId="0" fontId="1" fillId="0" borderId="10" xfId="0" applyFont="1" applyBorder="1" applyAlignment="1" applyProtection="1">
      <alignment vertical="center"/>
      <protection hidden="1"/>
    </xf>
    <xf numFmtId="0" fontId="0" fillId="0" borderId="11" xfId="0" applyBorder="1" applyAlignment="1" applyProtection="1">
      <protection hidden="1"/>
    </xf>
    <xf numFmtId="0" fontId="0" fillId="0" borderId="12" xfId="0" applyBorder="1" applyAlignment="1" applyProtection="1">
      <protection hidden="1"/>
    </xf>
    <xf numFmtId="0" fontId="1" fillId="0" borderId="18" xfId="0" applyFont="1" applyBorder="1" applyAlignment="1" applyProtection="1">
      <alignment vertical="center"/>
      <protection hidden="1"/>
    </xf>
    <xf numFmtId="0" fontId="0" fillId="0" borderId="19" xfId="0" applyBorder="1" applyAlignment="1" applyProtection="1">
      <protection hidden="1"/>
    </xf>
    <xf numFmtId="0" fontId="0" fillId="0" borderId="20" xfId="0" applyBorder="1" applyAlignment="1" applyProtection="1">
      <protection hidden="1"/>
    </xf>
    <xf numFmtId="0" fontId="2" fillId="0" borderId="18" xfId="0" applyFont="1" applyBorder="1" applyAlignment="1" applyProtection="1">
      <alignment wrapText="1"/>
      <protection locked="0"/>
    </xf>
    <xf numFmtId="0" fontId="0" fillId="0" borderId="19" xfId="0" applyBorder="1" applyAlignment="1" applyProtection="1">
      <protection locked="0"/>
    </xf>
    <xf numFmtId="0" fontId="0" fillId="0" borderId="20" xfId="0" applyBorder="1" applyAlignment="1" applyProtection="1">
      <protection locked="0"/>
    </xf>
    <xf numFmtId="0" fontId="2" fillId="0" borderId="50" xfId="0" applyFont="1" applyBorder="1" applyAlignment="1" applyProtection="1">
      <alignment wrapText="1"/>
      <protection locked="0"/>
    </xf>
    <xf numFmtId="0" fontId="0" fillId="0" borderId="51" xfId="0" applyBorder="1" applyAlignment="1" applyProtection="1">
      <protection locked="0"/>
    </xf>
    <xf numFmtId="0" fontId="0" fillId="0" borderId="52" xfId="0" applyBorder="1" applyAlignment="1" applyProtection="1">
      <protection locked="0"/>
    </xf>
    <xf numFmtId="0" fontId="1" fillId="0" borderId="35" xfId="0" applyFont="1" applyBorder="1" applyAlignment="1" applyProtection="1">
      <alignment vertical="center"/>
      <protection hidden="1"/>
    </xf>
    <xf numFmtId="0" fontId="0" fillId="0" borderId="7" xfId="0" applyBorder="1" applyAlignment="1" applyProtection="1">
      <alignment vertical="center"/>
      <protection hidden="1"/>
    </xf>
    <xf numFmtId="0" fontId="0" fillId="0" borderId="8" xfId="0" applyBorder="1" applyAlignment="1" applyProtection="1">
      <alignment vertical="center"/>
      <protection hidden="1"/>
    </xf>
    <xf numFmtId="0" fontId="1" fillId="0" borderId="35" xfId="0" applyFont="1" applyFill="1" applyBorder="1" applyAlignment="1" applyProtection="1">
      <alignment vertical="center"/>
      <protection hidden="1"/>
    </xf>
    <xf numFmtId="0" fontId="0" fillId="0" borderId="7" xfId="0" applyFill="1" applyBorder="1" applyAlignment="1" applyProtection="1">
      <protection hidden="1"/>
    </xf>
    <xf numFmtId="0" fontId="0" fillId="0" borderId="8" xfId="0" applyFill="1" applyBorder="1" applyAlignment="1" applyProtection="1">
      <protection hidden="1"/>
    </xf>
    <xf numFmtId="0" fontId="0" fillId="0" borderId="10" xfId="0" applyBorder="1" applyAlignment="1" applyProtection="1">
      <alignment wrapText="1"/>
      <protection hidden="1"/>
    </xf>
    <xf numFmtId="0" fontId="0" fillId="0" borderId="11" xfId="0" applyBorder="1" applyAlignment="1" applyProtection="1">
      <alignment wrapText="1"/>
      <protection hidden="1"/>
    </xf>
    <xf numFmtId="0" fontId="0" fillId="0" borderId="12" xfId="0" applyBorder="1" applyAlignment="1" applyProtection="1">
      <alignment wrapText="1"/>
      <protection hidden="1"/>
    </xf>
    <xf numFmtId="0" fontId="0" fillId="0" borderId="18" xfId="0" applyFill="1" applyBorder="1" applyAlignment="1" applyProtection="1">
      <protection hidden="1"/>
    </xf>
    <xf numFmtId="0" fontId="0" fillId="0" borderId="19" xfId="0" applyFill="1" applyBorder="1" applyAlignment="1" applyProtection="1">
      <protection hidden="1"/>
    </xf>
    <xf numFmtId="0" fontId="0" fillId="0" borderId="20" xfId="0" applyFill="1" applyBorder="1" applyAlignment="1" applyProtection="1">
      <protection hidden="1"/>
    </xf>
    <xf numFmtId="0" fontId="0" fillId="0" borderId="18" xfId="0" applyFill="1" applyBorder="1" applyAlignment="1" applyProtection="1">
      <alignment wrapText="1"/>
      <protection hidden="1"/>
    </xf>
    <xf numFmtId="0" fontId="0" fillId="0" borderId="19" xfId="0" applyFill="1" applyBorder="1" applyAlignment="1" applyProtection="1">
      <alignment wrapText="1"/>
      <protection hidden="1"/>
    </xf>
    <xf numFmtId="0" fontId="0" fillId="0" borderId="20" xfId="0" applyFill="1" applyBorder="1" applyAlignment="1" applyProtection="1">
      <alignment wrapText="1"/>
      <protection hidden="1"/>
    </xf>
    <xf numFmtId="0" fontId="0" fillId="0" borderId="18" xfId="0" applyFont="1" applyFill="1" applyBorder="1" applyAlignment="1" applyProtection="1">
      <alignment wrapText="1"/>
      <protection hidden="1"/>
    </xf>
    <xf numFmtId="0" fontId="0" fillId="0" borderId="26" xfId="0" applyFill="1" applyBorder="1" applyAlignment="1" applyProtection="1">
      <alignment wrapText="1"/>
      <protection hidden="1"/>
    </xf>
    <xf numFmtId="0" fontId="0" fillId="0" borderId="27" xfId="0" applyFill="1" applyBorder="1" applyAlignment="1" applyProtection="1">
      <protection hidden="1"/>
    </xf>
    <xf numFmtId="0" fontId="0" fillId="0" borderId="28" xfId="0" applyFill="1" applyBorder="1" applyAlignment="1" applyProtection="1">
      <protection hidden="1"/>
    </xf>
    <xf numFmtId="0" fontId="0" fillId="0" borderId="22" xfId="0" applyFill="1" applyBorder="1" applyAlignment="1" applyProtection="1">
      <protection hidden="1"/>
    </xf>
    <xf numFmtId="0" fontId="0" fillId="0" borderId="37" xfId="0" applyFill="1" applyBorder="1" applyAlignment="1"/>
    <xf numFmtId="0" fontId="0" fillId="0" borderId="46" xfId="0" applyFill="1" applyBorder="1" applyAlignment="1"/>
    <xf numFmtId="0" fontId="0" fillId="0" borderId="18" xfId="0" applyBorder="1" applyAlignment="1" applyProtection="1">
      <protection hidden="1"/>
    </xf>
    <xf numFmtId="0" fontId="0" fillId="0" borderId="10" xfId="0" applyFill="1" applyBorder="1" applyAlignment="1" applyProtection="1">
      <protection hidden="1"/>
    </xf>
    <xf numFmtId="0" fontId="0" fillId="0" borderId="11" xfId="0" applyFill="1" applyBorder="1" applyAlignment="1" applyProtection="1">
      <protection hidden="1"/>
    </xf>
    <xf numFmtId="0" fontId="0" fillId="0" borderId="12" xfId="0" applyFill="1" applyBorder="1" applyAlignment="1" applyProtection="1">
      <protection hidden="1"/>
    </xf>
    <xf numFmtId="0" fontId="0" fillId="0" borderId="26" xfId="0" applyBorder="1" applyAlignment="1" applyProtection="1">
      <alignment wrapText="1"/>
      <protection hidden="1"/>
    </xf>
    <xf numFmtId="0" fontId="0" fillId="0" borderId="27" xfId="0" applyBorder="1" applyAlignment="1" applyProtection="1">
      <alignment wrapText="1"/>
      <protection hidden="1"/>
    </xf>
    <xf numFmtId="0" fontId="0" fillId="0" borderId="28" xfId="0" applyBorder="1" applyAlignment="1" applyProtection="1">
      <alignment wrapText="1"/>
      <protection hidden="1"/>
    </xf>
    <xf numFmtId="0" fontId="0" fillId="0" borderId="43" xfId="0" applyBorder="1" applyAlignment="1" applyProtection="1">
      <alignment horizontal="center" vertical="center" wrapText="1"/>
      <protection hidden="1"/>
    </xf>
    <xf numFmtId="0" fontId="0" fillId="0" borderId="46" xfId="0" applyBorder="1" applyAlignment="1" applyProtection="1">
      <alignment horizontal="center" vertical="center" wrapText="1"/>
      <protection hidden="1"/>
    </xf>
    <xf numFmtId="0" fontId="0" fillId="0" borderId="47" xfId="0" applyBorder="1" applyAlignment="1" applyProtection="1">
      <alignment horizontal="center" vertical="center" wrapText="1"/>
      <protection hidden="1"/>
    </xf>
    <xf numFmtId="0" fontId="0" fillId="0" borderId="10" xfId="0" applyBorder="1" applyAlignment="1" applyProtection="1">
      <alignment horizontal="center" vertical="center" wrapText="1"/>
      <protection hidden="1"/>
    </xf>
    <xf numFmtId="0" fontId="0" fillId="0" borderId="12" xfId="0" applyBorder="1" applyAlignment="1" applyProtection="1">
      <alignment horizontal="center" vertical="center" wrapText="1"/>
      <protection hidden="1"/>
    </xf>
    <xf numFmtId="0" fontId="0" fillId="0" borderId="14" xfId="0" applyBorder="1" applyAlignment="1" applyProtection="1">
      <alignment horizontal="center" vertical="center" wrapText="1"/>
      <protection hidden="1"/>
    </xf>
    <xf numFmtId="0" fontId="0" fillId="0" borderId="13" xfId="0" applyBorder="1" applyAlignment="1" applyProtection="1">
      <alignment horizontal="center" vertical="center" wrapText="1"/>
      <protection hidden="1"/>
    </xf>
    <xf numFmtId="0" fontId="0" fillId="0" borderId="29" xfId="0" applyBorder="1" applyAlignment="1" applyProtection="1">
      <alignment horizontal="center" vertical="center" wrapText="1"/>
      <protection hidden="1"/>
    </xf>
    <xf numFmtId="0" fontId="0" fillId="0" borderId="23" xfId="0" applyBorder="1" applyAlignment="1" applyProtection="1">
      <alignment horizontal="center" vertical="center" wrapText="1"/>
      <protection hidden="1"/>
    </xf>
    <xf numFmtId="0" fontId="0" fillId="0" borderId="0" xfId="0" applyBorder="1" applyAlignment="1" applyProtection="1">
      <alignment horizontal="center" vertical="center" wrapText="1"/>
      <protection hidden="1"/>
    </xf>
    <xf numFmtId="0" fontId="0" fillId="0" borderId="44" xfId="0" applyBorder="1" applyAlignment="1" applyProtection="1">
      <protection hidden="1"/>
    </xf>
    <xf numFmtId="0" fontId="0" fillId="0" borderId="45" xfId="0" applyBorder="1" applyAlignment="1" applyProtection="1">
      <alignment horizontal="center" vertical="center" wrapText="1"/>
      <protection hidden="1"/>
    </xf>
    <xf numFmtId="0" fontId="0" fillId="0" borderId="28" xfId="0" applyBorder="1" applyAlignment="1" applyProtection="1">
      <alignment horizontal="center" vertical="center" wrapText="1"/>
      <protection hidden="1"/>
    </xf>
    <xf numFmtId="0" fontId="1" fillId="0" borderId="35" xfId="0" applyFont="1" applyBorder="1" applyAlignment="1" applyProtection="1">
      <alignment wrapText="1"/>
      <protection locked="0"/>
    </xf>
    <xf numFmtId="0" fontId="1" fillId="0" borderId="7" xfId="0" applyFont="1" applyBorder="1" applyAlignment="1" applyProtection="1">
      <alignment wrapText="1"/>
      <protection locked="0"/>
    </xf>
    <xf numFmtId="0" fontId="1" fillId="0" borderId="8" xfId="0" applyFont="1" applyBorder="1" applyAlignment="1" applyProtection="1">
      <protection locked="0"/>
    </xf>
    <xf numFmtId="0" fontId="0" fillId="0" borderId="38" xfId="0" applyBorder="1" applyAlignment="1" applyProtection="1">
      <alignment vertical="center" wrapText="1"/>
      <protection locked="0"/>
    </xf>
    <xf numFmtId="0" fontId="0" fillId="0" borderId="38" xfId="0" applyBorder="1" applyAlignment="1" applyProtection="1">
      <alignment vertical="center"/>
      <protection locked="0"/>
    </xf>
    <xf numFmtId="0" fontId="0" fillId="0" borderId="35" xfId="0" applyBorder="1" applyAlignment="1" applyProtection="1">
      <alignment horizontal="center" vertical="center" wrapText="1"/>
      <protection hidden="1"/>
    </xf>
    <xf numFmtId="0" fontId="0" fillId="0" borderId="7" xfId="0"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0" fillId="0" borderId="8" xfId="0" applyBorder="1" applyAlignment="1" applyProtection="1">
      <protection hidden="1"/>
    </xf>
    <xf numFmtId="0" fontId="1" fillId="0" borderId="35" xfId="0" applyFont="1" applyBorder="1" applyAlignment="1" applyProtection="1">
      <alignment horizontal="center" vertical="center"/>
      <protection hidden="1"/>
    </xf>
    <xf numFmtId="0" fontId="1" fillId="0" borderId="7" xfId="0" applyFont="1" applyBorder="1" applyAlignment="1" applyProtection="1">
      <alignment horizontal="center" vertical="center"/>
      <protection hidden="1"/>
    </xf>
    <xf numFmtId="0" fontId="1" fillId="0" borderId="8" xfId="0" applyFont="1" applyBorder="1" applyAlignment="1" applyProtection="1">
      <alignment horizontal="center" vertical="center"/>
      <protection hidden="1"/>
    </xf>
    <xf numFmtId="0" fontId="0" fillId="0" borderId="26" xfId="0" applyBorder="1" applyAlignment="1" applyProtection="1">
      <protection hidden="1"/>
    </xf>
    <xf numFmtId="0" fontId="0" fillId="0" borderId="27" xfId="0" applyBorder="1" applyAlignment="1" applyProtection="1">
      <protection hidden="1"/>
    </xf>
    <xf numFmtId="0" fontId="0" fillId="0" borderId="28" xfId="0" applyBorder="1" applyAlignment="1" applyProtection="1">
      <protection hidden="1"/>
    </xf>
    <xf numFmtId="49" fontId="0" fillId="0" borderId="10" xfId="0" applyNumberFormat="1" applyBorder="1" applyAlignment="1" applyProtection="1">
      <alignment horizontal="left"/>
      <protection locked="0"/>
    </xf>
    <xf numFmtId="49" fontId="0" fillId="0" borderId="11" xfId="0" applyNumberFormat="1" applyBorder="1" applyAlignment="1" applyProtection="1">
      <alignment horizontal="left"/>
      <protection locked="0"/>
    </xf>
    <xf numFmtId="49" fontId="0" fillId="0" borderId="12" xfId="0" applyNumberFormat="1" applyBorder="1" applyAlignment="1" applyProtection="1">
      <alignment horizontal="left"/>
      <protection locked="0"/>
    </xf>
    <xf numFmtId="49" fontId="0" fillId="0" borderId="18" xfId="0" applyNumberFormat="1" applyBorder="1" applyAlignment="1" applyProtection="1">
      <alignment horizontal="left"/>
      <protection locked="0"/>
    </xf>
    <xf numFmtId="49" fontId="0" fillId="0" borderId="19" xfId="0" applyNumberFormat="1" applyBorder="1" applyAlignment="1" applyProtection="1">
      <alignment horizontal="left"/>
      <protection locked="0"/>
    </xf>
    <xf numFmtId="49" fontId="0" fillId="0" borderId="20" xfId="0" applyNumberFormat="1" applyBorder="1" applyAlignment="1" applyProtection="1">
      <alignment horizontal="left"/>
      <protection locked="0"/>
    </xf>
    <xf numFmtId="49" fontId="0" fillId="0" borderId="26" xfId="0" applyNumberFormat="1" applyBorder="1" applyAlignment="1" applyProtection="1">
      <alignment horizontal="left"/>
      <protection locked="0"/>
    </xf>
    <xf numFmtId="49" fontId="0" fillId="0" borderId="27" xfId="0" applyNumberFormat="1" applyBorder="1" applyAlignment="1" applyProtection="1">
      <alignment horizontal="left"/>
      <protection locked="0"/>
    </xf>
    <xf numFmtId="49" fontId="0" fillId="0" borderId="28" xfId="0" applyNumberFormat="1" applyBorder="1" applyAlignment="1" applyProtection="1">
      <alignment horizontal="left"/>
      <protection locked="0"/>
    </xf>
    <xf numFmtId="0" fontId="1" fillId="0" borderId="23" xfId="0" applyFont="1" applyBorder="1" applyAlignment="1" applyProtection="1">
      <alignment horizontal="center" vertical="center"/>
      <protection hidden="1"/>
    </xf>
    <xf numFmtId="0" fontId="1" fillId="0" borderId="0" xfId="0" applyFont="1" applyBorder="1" applyAlignment="1" applyProtection="1">
      <protection hidden="1"/>
    </xf>
    <xf numFmtId="0" fontId="1" fillId="0" borderId="25" xfId="0" applyFont="1" applyBorder="1" applyAlignment="1" applyProtection="1">
      <protection hidden="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128866</xdr:colOff>
      <xdr:row>2</xdr:row>
      <xdr:rowOff>185645</xdr:rowOff>
    </xdr:from>
    <xdr:to>
      <xdr:col>10</xdr:col>
      <xdr:colOff>774700</xdr:colOff>
      <xdr:row>6</xdr:row>
      <xdr:rowOff>132790</xdr:rowOff>
    </xdr:to>
    <xdr:pic>
      <xdr:nvPicPr>
        <xdr:cNvPr id="2" name="Grafik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11291" y="566645"/>
          <a:ext cx="1626909" cy="7091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935179</xdr:colOff>
      <xdr:row>3</xdr:row>
      <xdr:rowOff>25400</xdr:rowOff>
    </xdr:from>
    <xdr:to>
      <xdr:col>12</xdr:col>
      <xdr:colOff>1678780</xdr:colOff>
      <xdr:row>6</xdr:row>
      <xdr:rowOff>123314</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13698679" y="596900"/>
          <a:ext cx="3220101" cy="66941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971550</xdr:colOff>
          <xdr:row>9</xdr:row>
          <xdr:rowOff>0</xdr:rowOff>
        </xdr:from>
        <xdr:to>
          <xdr:col>10</xdr:col>
          <xdr:colOff>525780</xdr:colOff>
          <xdr:row>11</xdr:row>
          <xdr:rowOff>152400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pl-PL" sz="800" b="0" i="0" u="none" strike="noStrike" baseline="0">
                  <a:solidFill>
                    <a:srgbClr val="000000"/>
                  </a:solidFill>
                  <a:latin typeface="Tahoma"/>
                  <a:ea typeface="Tahoma"/>
                  <a:cs typeface="Tahoma"/>
                </a:rPr>
                <a:t>MwSt. enthalten / Koszty zawierają VAT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1002030</xdr:colOff>
          <xdr:row>9</xdr:row>
          <xdr:rowOff>11430</xdr:rowOff>
        </xdr:from>
        <xdr:to>
          <xdr:col>7</xdr:col>
          <xdr:colOff>723900</xdr:colOff>
          <xdr:row>11</xdr:row>
          <xdr:rowOff>152400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36576" rIns="0" bIns="36576" anchor="ctr" upright="1"/>
            <a:lstStyle/>
            <a:p>
              <a:pPr algn="l" rtl="0">
                <a:defRPr sz="1000"/>
              </a:pPr>
              <a:r>
                <a:rPr lang="pl-PL" sz="800" b="0" i="0" u="none" strike="noStrike" baseline="0">
                  <a:solidFill>
                    <a:srgbClr val="000000"/>
                  </a:solidFill>
                  <a:latin typeface="Tahoma"/>
                  <a:ea typeface="Tahoma"/>
                  <a:cs typeface="Tahoma"/>
                </a:rPr>
                <a:t>MwSt. nicht enthalten / Koszty nie zawierają VAT</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P86"/>
  <sheetViews>
    <sheetView tabSelected="1" topLeftCell="A57" zoomScale="70" zoomScaleNormal="70" workbookViewId="0">
      <selection activeCell="D67" sqref="D67"/>
    </sheetView>
  </sheetViews>
  <sheetFormatPr defaultColWidth="11.41796875" defaultRowHeight="14.4" x14ac:dyDescent="0.55000000000000004"/>
  <cols>
    <col min="1" max="1" width="20.15625" style="1" customWidth="1"/>
    <col min="2" max="2" width="21.578125" style="1" customWidth="1"/>
    <col min="3" max="3" width="45.15625" style="1" customWidth="1"/>
    <col min="4" max="4" width="15.26171875" style="1" customWidth="1"/>
    <col min="5" max="5" width="15.15625" style="1" customWidth="1"/>
    <col min="6" max="6" width="15.26171875" style="1" customWidth="1"/>
    <col min="7" max="10" width="14.68359375" style="1" customWidth="1"/>
    <col min="11" max="11" width="17.41796875" style="1" customWidth="1"/>
    <col min="12" max="12" width="19.578125" style="1" customWidth="1"/>
    <col min="13" max="13" width="65.578125" style="2" customWidth="1"/>
    <col min="14" max="14" width="14.83984375" style="1" customWidth="1"/>
    <col min="15" max="16384" width="11.41796875" style="1"/>
  </cols>
  <sheetData>
    <row r="1" spans="1:14" x14ac:dyDescent="0.55000000000000004">
      <c r="A1" s="1" t="s">
        <v>0</v>
      </c>
    </row>
    <row r="2" spans="1:14" x14ac:dyDescent="0.55000000000000004">
      <c r="A2" s="1" t="s">
        <v>1</v>
      </c>
    </row>
    <row r="4" spans="1:14" x14ac:dyDescent="0.55000000000000004">
      <c r="A4" s="142" t="s">
        <v>83</v>
      </c>
    </row>
    <row r="5" spans="1:14" x14ac:dyDescent="0.55000000000000004">
      <c r="A5" s="142" t="s">
        <v>2</v>
      </c>
    </row>
    <row r="6" spans="1:14" x14ac:dyDescent="0.55000000000000004">
      <c r="A6" s="1" t="s">
        <v>3</v>
      </c>
    </row>
    <row r="9" spans="1:14" x14ac:dyDescent="0.55000000000000004">
      <c r="A9" s="1" t="s">
        <v>4</v>
      </c>
      <c r="C9" s="3"/>
      <c r="D9" s="4"/>
    </row>
    <row r="10" spans="1:14" x14ac:dyDescent="0.55000000000000004">
      <c r="A10" s="1" t="s">
        <v>5</v>
      </c>
      <c r="B10" s="5"/>
      <c r="C10" s="6" t="s">
        <v>84</v>
      </c>
      <c r="D10" s="4"/>
    </row>
    <row r="11" spans="1:14" x14ac:dyDescent="0.55000000000000004">
      <c r="A11" s="1" t="s">
        <v>6</v>
      </c>
      <c r="B11" s="5"/>
      <c r="C11" s="6" t="s">
        <v>85</v>
      </c>
      <c r="D11" s="4"/>
      <c r="F11" s="27"/>
      <c r="G11" s="27"/>
    </row>
    <row r="12" spans="1:14" x14ac:dyDescent="0.55000000000000004">
      <c r="B12" s="5"/>
      <c r="C12" s="161"/>
      <c r="D12" s="5"/>
    </row>
    <row r="13" spans="1:14" x14ac:dyDescent="0.55000000000000004">
      <c r="F13" s="7"/>
    </row>
    <row r="14" spans="1:14" x14ac:dyDescent="0.55000000000000004">
      <c r="A14" s="142" t="s">
        <v>7</v>
      </c>
    </row>
    <row r="15" spans="1:14" ht="14.7" thickBot="1" x14ac:dyDescent="0.6"/>
    <row r="16" spans="1:14" ht="80.25" customHeight="1" thickBot="1" x14ac:dyDescent="0.6">
      <c r="A16" s="172" t="s">
        <v>8</v>
      </c>
      <c r="B16" s="173"/>
      <c r="C16" s="174"/>
      <c r="D16" s="132" t="s">
        <v>9</v>
      </c>
      <c r="E16" s="133" t="s">
        <v>10</v>
      </c>
      <c r="F16" s="134" t="s">
        <v>11</v>
      </c>
      <c r="G16" s="129">
        <v>2019</v>
      </c>
      <c r="H16" s="130">
        <v>2020</v>
      </c>
      <c r="I16" s="130">
        <v>2021</v>
      </c>
      <c r="J16" s="131">
        <v>2022</v>
      </c>
      <c r="K16" s="143" t="s">
        <v>12</v>
      </c>
      <c r="L16" s="144" t="s">
        <v>13</v>
      </c>
      <c r="M16" s="145" t="s">
        <v>14</v>
      </c>
      <c r="N16" s="8" t="s">
        <v>15</v>
      </c>
    </row>
    <row r="17" spans="1:14" ht="19.5" customHeight="1" thickBot="1" x14ac:dyDescent="0.6">
      <c r="A17" s="175" t="s">
        <v>16</v>
      </c>
      <c r="B17" s="176"/>
      <c r="C17" s="177"/>
      <c r="D17" s="57">
        <f>IF(D18=0,D19,D18)</f>
        <v>33126.29999</v>
      </c>
      <c r="E17" s="57">
        <f>IF(D18=0,E19,0)</f>
        <v>0</v>
      </c>
      <c r="F17" s="59">
        <f>D17+E17</f>
        <v>33126.29999</v>
      </c>
      <c r="G17" s="11">
        <v>8281.58</v>
      </c>
      <c r="H17" s="11">
        <v>11042.1</v>
      </c>
      <c r="I17" s="11">
        <v>11042.1</v>
      </c>
      <c r="J17" s="11">
        <v>2760.52</v>
      </c>
      <c r="K17" s="78"/>
      <c r="L17" s="11">
        <v>0</v>
      </c>
      <c r="M17" s="91"/>
      <c r="N17" s="13">
        <f>G17+H17+I17+J17</f>
        <v>33126.299999999996</v>
      </c>
    </row>
    <row r="18" spans="1:14" ht="20.100000000000001" customHeight="1" x14ac:dyDescent="0.55000000000000004">
      <c r="A18" s="178" t="s">
        <v>17</v>
      </c>
      <c r="B18" s="179"/>
      <c r="C18" s="180"/>
      <c r="D18" s="151">
        <v>33126.29999</v>
      </c>
      <c r="E18" s="58"/>
      <c r="F18" s="60">
        <f>D18</f>
        <v>33126.29999</v>
      </c>
      <c r="G18" s="76"/>
      <c r="H18" s="77"/>
      <c r="I18" s="77"/>
      <c r="J18" s="79"/>
      <c r="K18" s="78"/>
      <c r="L18" s="76"/>
      <c r="M18" s="146"/>
      <c r="N18" s="13">
        <f>(D31+D32+D45-D52)*0.2</f>
        <v>33126.300000000003</v>
      </c>
    </row>
    <row r="19" spans="1:14" ht="20.100000000000001" customHeight="1" x14ac:dyDescent="0.55000000000000004">
      <c r="A19" s="181" t="s">
        <v>18</v>
      </c>
      <c r="B19" s="182"/>
      <c r="C19" s="183"/>
      <c r="D19" s="162">
        <f>SUM(D20:D29)</f>
        <v>0</v>
      </c>
      <c r="E19" s="163">
        <f>SUM(E20:E29)</f>
        <v>0</v>
      </c>
      <c r="F19" s="61">
        <f>SUM(F20:F29)</f>
        <v>0</v>
      </c>
      <c r="G19" s="80"/>
      <c r="H19" s="81"/>
      <c r="I19" s="81"/>
      <c r="J19" s="83"/>
      <c r="K19" s="82"/>
      <c r="L19" s="80"/>
      <c r="M19" s="14"/>
      <c r="N19" s="13"/>
    </row>
    <row r="20" spans="1:14" ht="19.5" customHeight="1" x14ac:dyDescent="0.55000000000000004">
      <c r="A20" s="184" t="s">
        <v>19</v>
      </c>
      <c r="B20" s="185"/>
      <c r="C20" s="186"/>
      <c r="D20" s="152">
        <v>0</v>
      </c>
      <c r="E20" s="157">
        <v>0</v>
      </c>
      <c r="F20" s="62">
        <f>D20+E20</f>
        <v>0</v>
      </c>
      <c r="G20" s="84"/>
      <c r="H20" s="85"/>
      <c r="I20" s="85"/>
      <c r="J20" s="87"/>
      <c r="K20" s="86"/>
      <c r="L20" s="84"/>
      <c r="M20" s="14"/>
      <c r="N20" s="13"/>
    </row>
    <row r="21" spans="1:14" ht="19.5" customHeight="1" x14ac:dyDescent="0.55000000000000004">
      <c r="A21" s="184" t="s">
        <v>20</v>
      </c>
      <c r="B21" s="185"/>
      <c r="C21" s="186"/>
      <c r="D21" s="152">
        <v>0</v>
      </c>
      <c r="E21" s="157">
        <v>0</v>
      </c>
      <c r="F21" s="62">
        <f t="shared" ref="F21:F23" si="0">D21+E21</f>
        <v>0</v>
      </c>
      <c r="G21" s="84"/>
      <c r="H21" s="85"/>
      <c r="I21" s="85"/>
      <c r="J21" s="87"/>
      <c r="K21" s="86"/>
      <c r="L21" s="84"/>
      <c r="M21" s="14"/>
      <c r="N21" s="13"/>
    </row>
    <row r="22" spans="1:14" ht="19.5" customHeight="1" x14ac:dyDescent="0.55000000000000004">
      <c r="A22" s="184" t="s">
        <v>21</v>
      </c>
      <c r="B22" s="185"/>
      <c r="C22" s="186"/>
      <c r="D22" s="152">
        <v>0</v>
      </c>
      <c r="E22" s="157">
        <v>0</v>
      </c>
      <c r="F22" s="62">
        <f t="shared" si="0"/>
        <v>0</v>
      </c>
      <c r="G22" s="84"/>
      <c r="H22" s="85"/>
      <c r="I22" s="85"/>
      <c r="J22" s="87"/>
      <c r="K22" s="86"/>
      <c r="L22" s="84"/>
      <c r="M22" s="14"/>
      <c r="N22" s="13"/>
    </row>
    <row r="23" spans="1:14" ht="19.5" customHeight="1" x14ac:dyDescent="0.55000000000000004">
      <c r="A23" s="184" t="s">
        <v>22</v>
      </c>
      <c r="B23" s="185"/>
      <c r="C23" s="186"/>
      <c r="D23" s="152">
        <v>0</v>
      </c>
      <c r="E23" s="157">
        <v>0</v>
      </c>
      <c r="F23" s="62">
        <f t="shared" si="0"/>
        <v>0</v>
      </c>
      <c r="G23" s="84"/>
      <c r="H23" s="85"/>
      <c r="I23" s="85"/>
      <c r="J23" s="87"/>
      <c r="K23" s="86"/>
      <c r="L23" s="84"/>
      <c r="M23" s="14"/>
      <c r="N23" s="13"/>
    </row>
    <row r="24" spans="1:14" ht="19.5" customHeight="1" x14ac:dyDescent="0.55000000000000004">
      <c r="A24" s="187" t="s">
        <v>23</v>
      </c>
      <c r="B24" s="188"/>
      <c r="C24" s="189"/>
      <c r="D24" s="153">
        <v>0</v>
      </c>
      <c r="E24" s="157">
        <v>0</v>
      </c>
      <c r="F24" s="154">
        <f t="shared" ref="F24:F29" si="1">D24+E24</f>
        <v>0</v>
      </c>
      <c r="G24" s="84"/>
      <c r="H24" s="85"/>
      <c r="I24" s="85"/>
      <c r="J24" s="87"/>
      <c r="K24" s="86"/>
      <c r="L24" s="84"/>
      <c r="M24" s="160"/>
      <c r="N24" s="13"/>
    </row>
    <row r="25" spans="1:14" ht="19.5" customHeight="1" x14ac:dyDescent="0.55000000000000004">
      <c r="A25" s="187" t="s">
        <v>63</v>
      </c>
      <c r="B25" s="188"/>
      <c r="C25" s="189"/>
      <c r="D25" s="155">
        <v>0</v>
      </c>
      <c r="E25" s="157">
        <v>0</v>
      </c>
      <c r="F25" s="156">
        <f t="shared" si="1"/>
        <v>0</v>
      </c>
      <c r="G25" s="84"/>
      <c r="H25" s="85"/>
      <c r="I25" s="85"/>
      <c r="J25" s="87"/>
      <c r="K25" s="86"/>
      <c r="L25" s="84"/>
      <c r="M25" s="14"/>
      <c r="N25" s="13"/>
    </row>
    <row r="26" spans="1:14" ht="19.5" customHeight="1" x14ac:dyDescent="0.55000000000000004">
      <c r="A26" s="187" t="s">
        <v>64</v>
      </c>
      <c r="B26" s="188"/>
      <c r="C26" s="189"/>
      <c r="D26" s="155">
        <v>0</v>
      </c>
      <c r="E26" s="157">
        <v>0</v>
      </c>
      <c r="F26" s="156">
        <f t="shared" si="1"/>
        <v>0</v>
      </c>
      <c r="G26" s="84"/>
      <c r="H26" s="85"/>
      <c r="I26" s="85"/>
      <c r="J26" s="87"/>
      <c r="K26" s="86"/>
      <c r="L26" s="84"/>
      <c r="M26" s="14"/>
      <c r="N26" s="13"/>
    </row>
    <row r="27" spans="1:14" ht="19.5" customHeight="1" x14ac:dyDescent="0.55000000000000004">
      <c r="A27" s="187" t="s">
        <v>65</v>
      </c>
      <c r="B27" s="188"/>
      <c r="C27" s="189"/>
      <c r="D27" s="155">
        <v>0</v>
      </c>
      <c r="E27" s="157">
        <v>0</v>
      </c>
      <c r="F27" s="156">
        <f t="shared" si="1"/>
        <v>0</v>
      </c>
      <c r="G27" s="84"/>
      <c r="H27" s="85"/>
      <c r="I27" s="85"/>
      <c r="J27" s="87"/>
      <c r="K27" s="86"/>
      <c r="L27" s="84"/>
      <c r="M27" s="14"/>
      <c r="N27" s="13"/>
    </row>
    <row r="28" spans="1:14" ht="19.5" customHeight="1" x14ac:dyDescent="0.55000000000000004">
      <c r="A28" s="187" t="s">
        <v>66</v>
      </c>
      <c r="B28" s="188"/>
      <c r="C28" s="189"/>
      <c r="D28" s="155">
        <v>0</v>
      </c>
      <c r="E28" s="157">
        <v>0</v>
      </c>
      <c r="F28" s="156">
        <f t="shared" si="1"/>
        <v>0</v>
      </c>
      <c r="G28" s="84"/>
      <c r="H28" s="85"/>
      <c r="I28" s="85"/>
      <c r="J28" s="87"/>
      <c r="K28" s="86"/>
      <c r="L28" s="84"/>
      <c r="M28" s="14"/>
      <c r="N28" s="13"/>
    </row>
    <row r="29" spans="1:14" ht="19.5" customHeight="1" thickBot="1" x14ac:dyDescent="0.6">
      <c r="A29" s="187" t="s">
        <v>67</v>
      </c>
      <c r="B29" s="188"/>
      <c r="C29" s="189"/>
      <c r="D29" s="150">
        <v>0</v>
      </c>
      <c r="E29" s="157">
        <v>0</v>
      </c>
      <c r="F29" s="148">
        <f t="shared" si="1"/>
        <v>0</v>
      </c>
      <c r="G29" s="88"/>
      <c r="H29" s="89"/>
      <c r="I29" s="89"/>
      <c r="J29" s="90"/>
      <c r="K29" s="86"/>
      <c r="L29" s="88"/>
      <c r="M29" s="149"/>
      <c r="N29" s="13"/>
    </row>
    <row r="30" spans="1:14" ht="19.5" customHeight="1" thickBot="1" x14ac:dyDescent="0.6">
      <c r="A30" s="169" t="s">
        <v>24</v>
      </c>
      <c r="B30" s="170"/>
      <c r="C30" s="171"/>
      <c r="D30" s="57">
        <f>ROUND(D17*0.15,2)</f>
        <v>4968.9399999999996</v>
      </c>
      <c r="E30" s="117"/>
      <c r="F30" s="59">
        <f>D30</f>
        <v>4968.9399999999996</v>
      </c>
      <c r="G30" s="166">
        <v>1242.24</v>
      </c>
      <c r="H30" s="12">
        <v>1863.36</v>
      </c>
      <c r="I30" s="12">
        <v>1242.24</v>
      </c>
      <c r="J30" s="168">
        <v>621.1</v>
      </c>
      <c r="K30" s="159"/>
      <c r="L30" s="158">
        <v>0</v>
      </c>
      <c r="M30" s="147"/>
      <c r="N30" s="13">
        <f t="shared" ref="N30:N68" si="2">G30+H30+I30+J30</f>
        <v>4968.9400000000005</v>
      </c>
    </row>
    <row r="31" spans="1:14" ht="107.1" customHeight="1" thickBot="1" x14ac:dyDescent="0.6">
      <c r="A31" s="190" t="s">
        <v>25</v>
      </c>
      <c r="B31" s="191"/>
      <c r="C31" s="192"/>
      <c r="D31" s="17">
        <v>1734</v>
      </c>
      <c r="E31" s="18">
        <v>0</v>
      </c>
      <c r="F31" s="63">
        <f>D31+E31</f>
        <v>1734</v>
      </c>
      <c r="G31" s="166">
        <f>F31/8*2</f>
        <v>433.5</v>
      </c>
      <c r="H31" s="12">
        <f>F31/8*3</f>
        <v>650.25</v>
      </c>
      <c r="I31" s="12">
        <f>F31/8*2</f>
        <v>433.5</v>
      </c>
      <c r="J31" s="12">
        <f>F31/8</f>
        <v>216.75</v>
      </c>
      <c r="K31" s="10">
        <v>0</v>
      </c>
      <c r="L31" s="9">
        <v>0</v>
      </c>
      <c r="M31" s="19" t="s">
        <v>96</v>
      </c>
      <c r="N31" s="13">
        <f t="shared" si="2"/>
        <v>1734</v>
      </c>
    </row>
    <row r="32" spans="1:14" ht="19.5" customHeight="1" thickBot="1" x14ac:dyDescent="0.6">
      <c r="A32" s="169" t="s">
        <v>26</v>
      </c>
      <c r="B32" s="170"/>
      <c r="C32" s="171"/>
      <c r="D32" s="57">
        <f>SUM(D33:D44)</f>
        <v>116487.5</v>
      </c>
      <c r="E32" s="57">
        <f>SUM(E33:E44)</f>
        <v>0</v>
      </c>
      <c r="F32" s="59">
        <f>SUM(F33:F44)</f>
        <v>116487.5</v>
      </c>
      <c r="G32" s="167">
        <f>F32/8*2</f>
        <v>29121.875</v>
      </c>
      <c r="H32" s="12">
        <f>F32/8*3</f>
        <v>43682.8125</v>
      </c>
      <c r="I32" s="12">
        <f>F32/8*2</f>
        <v>29121.875</v>
      </c>
      <c r="J32" s="12">
        <f>F32/8</f>
        <v>14560.9375</v>
      </c>
      <c r="K32" s="75">
        <f>K33+K35+K39+K41+K44</f>
        <v>0</v>
      </c>
      <c r="L32" s="16">
        <v>0</v>
      </c>
      <c r="M32" s="147"/>
      <c r="N32" s="13">
        <f t="shared" si="2"/>
        <v>116487.5</v>
      </c>
    </row>
    <row r="33" spans="1:16" ht="348.6" x14ac:dyDescent="0.55000000000000004">
      <c r="A33" s="196" t="s">
        <v>68</v>
      </c>
      <c r="B33" s="197"/>
      <c r="C33" s="198"/>
      <c r="D33" s="20">
        <v>84000</v>
      </c>
      <c r="E33" s="20">
        <v>0</v>
      </c>
      <c r="F33" s="64">
        <f t="shared" ref="F33:F44" si="3">D33+E33</f>
        <v>84000</v>
      </c>
      <c r="G33" s="92"/>
      <c r="H33" s="93"/>
      <c r="I33" s="93"/>
      <c r="J33" s="94"/>
      <c r="K33" s="21">
        <v>0</v>
      </c>
      <c r="L33" s="114"/>
      <c r="M33" s="165" t="s">
        <v>95</v>
      </c>
      <c r="N33" s="13"/>
    </row>
    <row r="34" spans="1:16" ht="19.5" customHeight="1" x14ac:dyDescent="0.55000000000000004">
      <c r="A34" s="199" t="s">
        <v>27</v>
      </c>
      <c r="B34" s="200"/>
      <c r="C34" s="201"/>
      <c r="D34" s="23">
        <v>0</v>
      </c>
      <c r="E34" s="23">
        <v>0</v>
      </c>
      <c r="F34" s="65">
        <f t="shared" si="3"/>
        <v>0</v>
      </c>
      <c r="G34" s="95"/>
      <c r="H34" s="96"/>
      <c r="I34" s="96"/>
      <c r="J34" s="97"/>
      <c r="K34" s="123"/>
      <c r="L34" s="113"/>
      <c r="M34" s="14"/>
      <c r="N34" s="13"/>
    </row>
    <row r="35" spans="1:16" ht="100.8" x14ac:dyDescent="0.55000000000000004">
      <c r="A35" s="199" t="s">
        <v>28</v>
      </c>
      <c r="B35" s="200"/>
      <c r="C35" s="201"/>
      <c r="D35" s="24">
        <v>2587.5</v>
      </c>
      <c r="E35" s="24">
        <v>0</v>
      </c>
      <c r="F35" s="66">
        <f t="shared" si="3"/>
        <v>2587.5</v>
      </c>
      <c r="G35" s="95"/>
      <c r="H35" s="98"/>
      <c r="I35" s="98"/>
      <c r="J35" s="87"/>
      <c r="K35" s="25">
        <v>0</v>
      </c>
      <c r="L35" s="113"/>
      <c r="M35" s="14" t="s">
        <v>98</v>
      </c>
      <c r="N35" s="13"/>
    </row>
    <row r="36" spans="1:16" ht="57.6" x14ac:dyDescent="0.55000000000000004">
      <c r="A36" s="202" t="s">
        <v>69</v>
      </c>
      <c r="B36" s="200"/>
      <c r="C36" s="201"/>
      <c r="D36" s="26">
        <v>7500</v>
      </c>
      <c r="E36" s="26">
        <v>0</v>
      </c>
      <c r="F36" s="67">
        <f t="shared" si="3"/>
        <v>7500</v>
      </c>
      <c r="G36" s="95"/>
      <c r="H36" s="85"/>
      <c r="I36" s="85"/>
      <c r="J36" s="87"/>
      <c r="K36" s="124"/>
      <c r="L36" s="113"/>
      <c r="M36" s="14" t="s">
        <v>97</v>
      </c>
      <c r="N36" s="13"/>
    </row>
    <row r="37" spans="1:16" ht="48" customHeight="1" x14ac:dyDescent="0.55000000000000004">
      <c r="A37" s="202" t="s">
        <v>81</v>
      </c>
      <c r="B37" s="203"/>
      <c r="C37" s="204"/>
      <c r="D37" s="23">
        <v>2500</v>
      </c>
      <c r="E37" s="23">
        <v>0</v>
      </c>
      <c r="F37" s="65">
        <f t="shared" si="3"/>
        <v>2500</v>
      </c>
      <c r="G37" s="95"/>
      <c r="H37" s="85"/>
      <c r="I37" s="85"/>
      <c r="J37" s="87"/>
      <c r="K37" s="125"/>
      <c r="L37" s="113"/>
      <c r="M37" s="14" t="s">
        <v>86</v>
      </c>
      <c r="N37" s="13"/>
    </row>
    <row r="38" spans="1:16" ht="19.5" customHeight="1" x14ac:dyDescent="0.55000000000000004">
      <c r="A38" s="199" t="s">
        <v>70</v>
      </c>
      <c r="B38" s="200"/>
      <c r="C38" s="201"/>
      <c r="D38" s="24">
        <v>0</v>
      </c>
      <c r="E38" s="24">
        <v>0</v>
      </c>
      <c r="F38" s="66">
        <f t="shared" si="3"/>
        <v>0</v>
      </c>
      <c r="G38" s="95"/>
      <c r="H38" s="96"/>
      <c r="I38" s="96"/>
      <c r="J38" s="97"/>
      <c r="K38" s="126"/>
      <c r="L38" s="113"/>
      <c r="M38" s="14"/>
      <c r="N38" s="13"/>
      <c r="O38" s="27"/>
      <c r="P38" s="27"/>
    </row>
    <row r="39" spans="1:16" ht="259.2" x14ac:dyDescent="0.55000000000000004">
      <c r="A39" s="202" t="s">
        <v>71</v>
      </c>
      <c r="B39" s="203"/>
      <c r="C39" s="204"/>
      <c r="D39" s="23">
        <v>16100</v>
      </c>
      <c r="E39" s="23">
        <v>0</v>
      </c>
      <c r="F39" s="65">
        <f t="shared" si="3"/>
        <v>16100</v>
      </c>
      <c r="G39" s="99"/>
      <c r="H39" s="100"/>
      <c r="I39" s="100"/>
      <c r="J39" s="97"/>
      <c r="K39" s="28">
        <v>0</v>
      </c>
      <c r="L39" s="113"/>
      <c r="M39" s="14" t="s">
        <v>87</v>
      </c>
      <c r="N39" s="13"/>
      <c r="O39" s="27"/>
      <c r="P39" s="27"/>
    </row>
    <row r="40" spans="1:16" ht="43.2" x14ac:dyDescent="0.55000000000000004">
      <c r="A40" s="202" t="s">
        <v>72</v>
      </c>
      <c r="B40" s="200"/>
      <c r="C40" s="201"/>
      <c r="D40" s="26">
        <v>800</v>
      </c>
      <c r="E40" s="26">
        <v>0</v>
      </c>
      <c r="F40" s="67">
        <f t="shared" si="3"/>
        <v>800</v>
      </c>
      <c r="G40" s="84"/>
      <c r="H40" s="85"/>
      <c r="I40" s="85"/>
      <c r="J40" s="87"/>
      <c r="K40" s="123"/>
      <c r="L40" s="113"/>
      <c r="M40" s="14" t="s">
        <v>88</v>
      </c>
      <c r="N40" s="13"/>
      <c r="O40" s="27"/>
      <c r="P40" s="27"/>
    </row>
    <row r="41" spans="1:16" ht="46" customHeight="1" x14ac:dyDescent="0.55000000000000004">
      <c r="A41" s="205" t="s">
        <v>73</v>
      </c>
      <c r="B41" s="203"/>
      <c r="C41" s="204"/>
      <c r="D41" s="23">
        <v>0</v>
      </c>
      <c r="E41" s="23">
        <v>0</v>
      </c>
      <c r="F41" s="65">
        <f t="shared" si="3"/>
        <v>0</v>
      </c>
      <c r="G41" s="95"/>
      <c r="H41" s="96"/>
      <c r="I41" s="96"/>
      <c r="J41" s="97"/>
      <c r="K41" s="25">
        <v>0</v>
      </c>
      <c r="L41" s="122"/>
      <c r="M41" s="14"/>
      <c r="N41" s="13"/>
      <c r="O41" s="29"/>
      <c r="P41" s="29"/>
    </row>
    <row r="42" spans="1:16" ht="41.25" customHeight="1" x14ac:dyDescent="0.55000000000000004">
      <c r="A42" s="209" t="s">
        <v>29</v>
      </c>
      <c r="B42" s="210"/>
      <c r="C42" s="211"/>
      <c r="D42" s="24">
        <v>500</v>
      </c>
      <c r="E42" s="24">
        <v>0</v>
      </c>
      <c r="F42" s="66">
        <f t="shared" si="3"/>
        <v>500</v>
      </c>
      <c r="G42" s="95"/>
      <c r="H42" s="96"/>
      <c r="I42" s="96"/>
      <c r="J42" s="97"/>
      <c r="K42" s="121"/>
      <c r="L42" s="113"/>
      <c r="M42" s="14" t="s">
        <v>89</v>
      </c>
      <c r="N42" s="13"/>
    </row>
    <row r="43" spans="1:16" ht="46" customHeight="1" x14ac:dyDescent="0.55000000000000004">
      <c r="A43" s="202" t="s">
        <v>74</v>
      </c>
      <c r="B43" s="203"/>
      <c r="C43" s="204"/>
      <c r="D43" s="23">
        <v>0</v>
      </c>
      <c r="E43" s="23">
        <v>0</v>
      </c>
      <c r="F43" s="65">
        <f t="shared" si="3"/>
        <v>0</v>
      </c>
      <c r="G43" s="95"/>
      <c r="H43" s="96"/>
      <c r="I43" s="96"/>
      <c r="J43" s="97"/>
      <c r="K43" s="115"/>
      <c r="L43" s="113"/>
      <c r="M43" s="14"/>
      <c r="N43" s="13"/>
    </row>
    <row r="44" spans="1:16" ht="85.5" customHeight="1" thickBot="1" x14ac:dyDescent="0.6">
      <c r="A44" s="206" t="s">
        <v>75</v>
      </c>
      <c r="B44" s="207"/>
      <c r="C44" s="208"/>
      <c r="D44" s="30">
        <v>2500</v>
      </c>
      <c r="E44" s="30">
        <v>0</v>
      </c>
      <c r="F44" s="68">
        <f t="shared" si="3"/>
        <v>2500</v>
      </c>
      <c r="G44" s="101"/>
      <c r="H44" s="102"/>
      <c r="I44" s="102"/>
      <c r="J44" s="103"/>
      <c r="K44" s="31">
        <v>0</v>
      </c>
      <c r="L44" s="119"/>
      <c r="M44" s="15" t="s">
        <v>90</v>
      </c>
      <c r="N44" s="13"/>
    </row>
    <row r="45" spans="1:16" ht="20.100000000000001" customHeight="1" thickBot="1" x14ac:dyDescent="0.6">
      <c r="A45" s="193" t="s">
        <v>30</v>
      </c>
      <c r="B45" s="194"/>
      <c r="C45" s="195"/>
      <c r="D45" s="57">
        <f>SUM(D46:D53)</f>
        <v>47410</v>
      </c>
      <c r="E45" s="57">
        <f>SUM(E46:E53)</f>
        <v>0</v>
      </c>
      <c r="F45" s="59">
        <f>SUM(F46:F53)</f>
        <v>47410</v>
      </c>
      <c r="G45" s="16">
        <f>F45/8*2</f>
        <v>11852.5</v>
      </c>
      <c r="H45" s="16">
        <f>F45/8*3</f>
        <v>17778.75</v>
      </c>
      <c r="I45" s="16">
        <f>F45/8*2</f>
        <v>11852.5</v>
      </c>
      <c r="J45" s="16">
        <f>F45/8</f>
        <v>5926.25</v>
      </c>
      <c r="K45" s="107"/>
      <c r="L45" s="16">
        <v>0</v>
      </c>
      <c r="M45" s="120"/>
      <c r="N45" s="13">
        <f t="shared" si="2"/>
        <v>47410</v>
      </c>
    </row>
    <row r="46" spans="1:16" ht="27" customHeight="1" x14ac:dyDescent="0.55000000000000004">
      <c r="A46" s="213" t="s">
        <v>76</v>
      </c>
      <c r="B46" s="214"/>
      <c r="C46" s="215"/>
      <c r="D46" s="32">
        <v>0</v>
      </c>
      <c r="E46" s="32">
        <v>0</v>
      </c>
      <c r="F46" s="69">
        <f>D46+E46</f>
        <v>0</v>
      </c>
      <c r="G46" s="104"/>
      <c r="H46" s="93"/>
      <c r="I46" s="93"/>
      <c r="J46" s="93"/>
      <c r="K46" s="107"/>
      <c r="L46" s="94"/>
      <c r="M46" s="22"/>
      <c r="N46" s="13"/>
    </row>
    <row r="47" spans="1:16" ht="29.25" customHeight="1" x14ac:dyDescent="0.55000000000000004">
      <c r="A47" s="202" t="s">
        <v>77</v>
      </c>
      <c r="B47" s="200"/>
      <c r="C47" s="201"/>
      <c r="D47" s="33">
        <v>3000</v>
      </c>
      <c r="E47" s="33">
        <v>0</v>
      </c>
      <c r="F47" s="66">
        <f>D47+E47</f>
        <v>3000</v>
      </c>
      <c r="G47" s="95"/>
      <c r="H47" s="96"/>
      <c r="I47" s="85"/>
      <c r="J47" s="98"/>
      <c r="K47" s="118"/>
      <c r="L47" s="87"/>
      <c r="M47" s="14" t="s">
        <v>91</v>
      </c>
      <c r="N47" s="13"/>
    </row>
    <row r="48" spans="1:16" ht="87.75" customHeight="1" x14ac:dyDescent="0.55000000000000004">
      <c r="A48" s="199" t="s">
        <v>31</v>
      </c>
      <c r="B48" s="200"/>
      <c r="C48" s="201"/>
      <c r="D48" s="33">
        <v>22500</v>
      </c>
      <c r="E48" s="33">
        <v>0</v>
      </c>
      <c r="F48" s="66">
        <f t="shared" ref="F48:F53" si="4">D48+E48</f>
        <v>22500</v>
      </c>
      <c r="G48" s="95"/>
      <c r="H48" s="96"/>
      <c r="I48" s="85"/>
      <c r="J48" s="85"/>
      <c r="K48" s="113"/>
      <c r="L48" s="87"/>
      <c r="M48" s="14" t="s">
        <v>92</v>
      </c>
      <c r="N48" s="13"/>
    </row>
    <row r="49" spans="1:16" ht="19.5" customHeight="1" x14ac:dyDescent="0.55000000000000004">
      <c r="A49" s="199" t="s">
        <v>32</v>
      </c>
      <c r="B49" s="200"/>
      <c r="C49" s="201"/>
      <c r="D49" s="33">
        <v>0</v>
      </c>
      <c r="E49" s="33">
        <v>0</v>
      </c>
      <c r="F49" s="66">
        <f t="shared" si="4"/>
        <v>0</v>
      </c>
      <c r="G49" s="95"/>
      <c r="H49" s="96"/>
      <c r="I49" s="85"/>
      <c r="J49" s="85"/>
      <c r="K49" s="113"/>
      <c r="L49" s="87"/>
      <c r="M49" s="14"/>
      <c r="N49" s="13"/>
    </row>
    <row r="50" spans="1:16" ht="19.5" customHeight="1" x14ac:dyDescent="0.55000000000000004">
      <c r="A50" s="199" t="s">
        <v>78</v>
      </c>
      <c r="B50" s="200"/>
      <c r="C50" s="201"/>
      <c r="D50" s="34">
        <v>0</v>
      </c>
      <c r="E50" s="34">
        <v>0</v>
      </c>
      <c r="F50" s="66">
        <f t="shared" si="4"/>
        <v>0</v>
      </c>
      <c r="G50" s="105"/>
      <c r="H50" s="96"/>
      <c r="I50" s="85"/>
      <c r="J50" s="85"/>
      <c r="K50" s="113"/>
      <c r="L50" s="87"/>
      <c r="M50" s="14"/>
      <c r="N50" s="13"/>
    </row>
    <row r="51" spans="1:16" ht="19.5" customHeight="1" x14ac:dyDescent="0.55000000000000004">
      <c r="A51" s="212" t="s">
        <v>79</v>
      </c>
      <c r="B51" s="182"/>
      <c r="C51" s="183"/>
      <c r="D51" s="33">
        <v>0</v>
      </c>
      <c r="E51" s="33">
        <v>0</v>
      </c>
      <c r="F51" s="66">
        <f t="shared" si="4"/>
        <v>0</v>
      </c>
      <c r="G51" s="95"/>
      <c r="H51" s="96"/>
      <c r="I51" s="96"/>
      <c r="J51" s="96"/>
      <c r="K51" s="113"/>
      <c r="L51" s="87"/>
      <c r="M51" s="14"/>
      <c r="N51" s="13"/>
      <c r="O51" s="27"/>
      <c r="P51" s="27"/>
    </row>
    <row r="52" spans="1:16" ht="19.5" customHeight="1" x14ac:dyDescent="0.55000000000000004">
      <c r="A52" s="199" t="s">
        <v>33</v>
      </c>
      <c r="B52" s="182"/>
      <c r="C52" s="183"/>
      <c r="D52" s="34">
        <v>0</v>
      </c>
      <c r="E52" s="34">
        <v>0</v>
      </c>
      <c r="F52" s="66">
        <f t="shared" si="4"/>
        <v>0</v>
      </c>
      <c r="G52" s="105"/>
      <c r="H52" s="100"/>
      <c r="I52" s="100"/>
      <c r="J52" s="96"/>
      <c r="K52" s="113"/>
      <c r="L52" s="87"/>
      <c r="M52" s="14"/>
      <c r="N52" s="13"/>
      <c r="O52" s="27"/>
      <c r="P52" s="27"/>
    </row>
    <row r="53" spans="1:16" ht="141.75" customHeight="1" thickBot="1" x14ac:dyDescent="0.6">
      <c r="A53" s="216" t="s">
        <v>80</v>
      </c>
      <c r="B53" s="217"/>
      <c r="C53" s="218"/>
      <c r="D53" s="35">
        <v>21910</v>
      </c>
      <c r="E53" s="36">
        <v>0</v>
      </c>
      <c r="F53" s="66">
        <f t="shared" si="4"/>
        <v>21910</v>
      </c>
      <c r="G53" s="88"/>
      <c r="H53" s="89"/>
      <c r="I53" s="89"/>
      <c r="J53" s="89"/>
      <c r="K53" s="119"/>
      <c r="L53" s="90"/>
      <c r="M53" s="15" t="s">
        <v>93</v>
      </c>
      <c r="N53" s="13"/>
      <c r="O53" s="27"/>
      <c r="P53" s="27"/>
    </row>
    <row r="54" spans="1:16" ht="20.100000000000001" customHeight="1" thickBot="1" x14ac:dyDescent="0.6">
      <c r="A54" s="175" t="s">
        <v>34</v>
      </c>
      <c r="B54" s="170"/>
      <c r="C54" s="171"/>
      <c r="D54" s="10">
        <f>(SUM(D55:D60))*1.19</f>
        <v>59976</v>
      </c>
      <c r="E54" s="10">
        <f>SUM(E55:E60)</f>
        <v>0</v>
      </c>
      <c r="F54" s="59">
        <f>SUM(D54+E54)</f>
        <v>59976</v>
      </c>
      <c r="G54" s="45">
        <f>10000</f>
        <v>10000</v>
      </c>
      <c r="H54" s="45">
        <f>F54-G54-I54</f>
        <v>47976</v>
      </c>
      <c r="I54" s="45">
        <v>2000</v>
      </c>
      <c r="J54" s="45">
        <v>0</v>
      </c>
      <c r="K54" s="57">
        <f>K60</f>
        <v>0</v>
      </c>
      <c r="L54" s="117"/>
      <c r="M54" s="147"/>
      <c r="N54" s="13">
        <f t="shared" si="2"/>
        <v>59976</v>
      </c>
    </row>
    <row r="55" spans="1:16" ht="43.2" x14ac:dyDescent="0.55000000000000004">
      <c r="A55" s="213" t="s">
        <v>35</v>
      </c>
      <c r="B55" s="179"/>
      <c r="C55" s="180"/>
      <c r="D55" s="37">
        <v>6000</v>
      </c>
      <c r="E55" s="37">
        <v>0</v>
      </c>
      <c r="F55" s="70">
        <f>D55+E55</f>
        <v>6000</v>
      </c>
      <c r="G55" s="92"/>
      <c r="H55" s="93"/>
      <c r="I55" s="93"/>
      <c r="J55" s="94"/>
      <c r="K55" s="114"/>
      <c r="L55" s="85"/>
      <c r="M55" s="22" t="s">
        <v>94</v>
      </c>
      <c r="N55" s="13"/>
    </row>
    <row r="56" spans="1:16" ht="43.2" x14ac:dyDescent="0.55000000000000004">
      <c r="A56" s="212" t="s">
        <v>36</v>
      </c>
      <c r="B56" s="182"/>
      <c r="C56" s="183"/>
      <c r="D56" s="24">
        <v>27900</v>
      </c>
      <c r="E56" s="24">
        <v>0</v>
      </c>
      <c r="F56" s="66">
        <f>D56+E56</f>
        <v>27900</v>
      </c>
      <c r="G56" s="84"/>
      <c r="H56" s="85"/>
      <c r="I56" s="98"/>
      <c r="J56" s="87"/>
      <c r="K56" s="113"/>
      <c r="L56" s="85"/>
      <c r="M56" s="14" t="s">
        <v>94</v>
      </c>
      <c r="N56" s="13"/>
    </row>
    <row r="57" spans="1:16" ht="43.2" x14ac:dyDescent="0.55000000000000004">
      <c r="A57" s="212" t="s">
        <v>37</v>
      </c>
      <c r="B57" s="182"/>
      <c r="C57" s="183"/>
      <c r="D57" s="24">
        <v>13000</v>
      </c>
      <c r="E57" s="24">
        <v>0</v>
      </c>
      <c r="F57" s="66">
        <f t="shared" ref="F57:F60" si="5">D57+E57</f>
        <v>13000</v>
      </c>
      <c r="G57" s="84"/>
      <c r="H57" s="85"/>
      <c r="I57" s="85"/>
      <c r="J57" s="87"/>
      <c r="K57" s="113"/>
      <c r="L57" s="85"/>
      <c r="M57" s="14" t="s">
        <v>94</v>
      </c>
      <c r="N57" s="13"/>
      <c r="O57" s="27"/>
      <c r="P57" s="27"/>
    </row>
    <row r="58" spans="1:16" ht="19.5" customHeight="1" x14ac:dyDescent="0.55000000000000004">
      <c r="A58" s="212" t="s">
        <v>38</v>
      </c>
      <c r="B58" s="182"/>
      <c r="C58" s="183"/>
      <c r="D58" s="24">
        <v>0</v>
      </c>
      <c r="E58" s="24">
        <v>0</v>
      </c>
      <c r="F58" s="66">
        <f t="shared" si="5"/>
        <v>0</v>
      </c>
      <c r="G58" s="84"/>
      <c r="H58" s="85"/>
      <c r="I58" s="85"/>
      <c r="J58" s="87"/>
      <c r="K58" s="113"/>
      <c r="L58" s="85"/>
      <c r="M58" s="14"/>
      <c r="N58" s="13"/>
      <c r="O58" s="27"/>
      <c r="P58" s="27"/>
    </row>
    <row r="59" spans="1:16" ht="43.2" x14ac:dyDescent="0.55000000000000004">
      <c r="A59" s="212" t="s">
        <v>39</v>
      </c>
      <c r="B59" s="182"/>
      <c r="C59" s="183"/>
      <c r="D59" s="24">
        <v>1500</v>
      </c>
      <c r="E59" s="24">
        <v>0</v>
      </c>
      <c r="F59" s="66">
        <f t="shared" si="5"/>
        <v>1500</v>
      </c>
      <c r="G59" s="84"/>
      <c r="H59" s="85"/>
      <c r="I59" s="85"/>
      <c r="J59" s="87"/>
      <c r="K59" s="115"/>
      <c r="L59" s="116"/>
      <c r="M59" s="14" t="s">
        <v>94</v>
      </c>
      <c r="N59" s="13"/>
      <c r="O59" s="27"/>
      <c r="P59" s="27"/>
    </row>
    <row r="60" spans="1:16" ht="43.5" thickBot="1" x14ac:dyDescent="0.6">
      <c r="A60" s="244" t="s">
        <v>40</v>
      </c>
      <c r="B60" s="245"/>
      <c r="C60" s="246"/>
      <c r="D60" s="38">
        <v>2000</v>
      </c>
      <c r="E60" s="38">
        <v>0</v>
      </c>
      <c r="F60" s="66">
        <f t="shared" si="5"/>
        <v>2000</v>
      </c>
      <c r="G60" s="88"/>
      <c r="H60" s="89"/>
      <c r="I60" s="89"/>
      <c r="J60" s="90"/>
      <c r="K60" s="39">
        <v>0</v>
      </c>
      <c r="L60" s="116"/>
      <c r="M60" s="15" t="s">
        <v>94</v>
      </c>
      <c r="N60" s="13"/>
    </row>
    <row r="61" spans="1:16" ht="19" customHeight="1" thickBot="1" x14ac:dyDescent="0.6">
      <c r="A61" s="169" t="s">
        <v>41</v>
      </c>
      <c r="B61" s="176"/>
      <c r="C61" s="177"/>
      <c r="D61" s="127">
        <f>D62+D63+D64+D65+D66</f>
        <v>0</v>
      </c>
      <c r="E61" s="127">
        <f>E62+E63+E64+E65+E66</f>
        <v>0</v>
      </c>
      <c r="F61" s="59">
        <f>SUM(F62:F66)</f>
        <v>0</v>
      </c>
      <c r="G61" s="12">
        <v>0</v>
      </c>
      <c r="H61" s="12">
        <v>0</v>
      </c>
      <c r="I61" s="12">
        <v>0</v>
      </c>
      <c r="J61" s="12">
        <v>0</v>
      </c>
      <c r="K61" s="78"/>
      <c r="L61" s="12">
        <v>0</v>
      </c>
      <c r="M61" s="91"/>
      <c r="N61" s="13">
        <f t="shared" si="2"/>
        <v>0</v>
      </c>
    </row>
    <row r="62" spans="1:16" ht="19.5" customHeight="1" x14ac:dyDescent="0.55000000000000004">
      <c r="A62" s="247" t="s">
        <v>42</v>
      </c>
      <c r="B62" s="248"/>
      <c r="C62" s="249"/>
      <c r="D62" s="37">
        <v>0</v>
      </c>
      <c r="E62" s="40">
        <v>0</v>
      </c>
      <c r="F62" s="70">
        <f>D62+E62</f>
        <v>0</v>
      </c>
      <c r="G62" s="92"/>
      <c r="H62" s="106"/>
      <c r="I62" s="106"/>
      <c r="J62" s="93"/>
      <c r="K62" s="107"/>
      <c r="L62" s="94"/>
      <c r="M62" s="41"/>
      <c r="N62" s="13"/>
    </row>
    <row r="63" spans="1:16" ht="19.5" customHeight="1" x14ac:dyDescent="0.55000000000000004">
      <c r="A63" s="250" t="s">
        <v>43</v>
      </c>
      <c r="B63" s="251"/>
      <c r="C63" s="252"/>
      <c r="D63" s="24">
        <v>0</v>
      </c>
      <c r="E63" s="42">
        <v>0</v>
      </c>
      <c r="F63" s="71">
        <f>D63+E63</f>
        <v>0</v>
      </c>
      <c r="G63" s="84"/>
      <c r="H63" s="85"/>
      <c r="I63" s="85"/>
      <c r="J63" s="96"/>
      <c r="K63" s="108"/>
      <c r="L63" s="97"/>
      <c r="M63" s="43"/>
      <c r="N63" s="13"/>
    </row>
    <row r="64" spans="1:16" ht="19.5" customHeight="1" x14ac:dyDescent="0.55000000000000004">
      <c r="A64" s="250" t="s">
        <v>44</v>
      </c>
      <c r="B64" s="251"/>
      <c r="C64" s="252"/>
      <c r="D64" s="24">
        <v>0</v>
      </c>
      <c r="E64" s="42">
        <v>0</v>
      </c>
      <c r="F64" s="71">
        <f t="shared" ref="F64:F66" si="6">D64+E64</f>
        <v>0</v>
      </c>
      <c r="G64" s="84"/>
      <c r="H64" s="85"/>
      <c r="I64" s="85"/>
      <c r="J64" s="96"/>
      <c r="K64" s="108"/>
      <c r="L64" s="97"/>
      <c r="M64" s="43"/>
      <c r="N64" s="13"/>
    </row>
    <row r="65" spans="1:16" ht="19.5" customHeight="1" x14ac:dyDescent="0.55000000000000004">
      <c r="A65" s="250" t="s">
        <v>45</v>
      </c>
      <c r="B65" s="251"/>
      <c r="C65" s="252"/>
      <c r="D65" s="24">
        <v>0</v>
      </c>
      <c r="E65" s="42">
        <v>0</v>
      </c>
      <c r="F65" s="71">
        <f t="shared" si="6"/>
        <v>0</v>
      </c>
      <c r="G65" s="84"/>
      <c r="H65" s="85"/>
      <c r="I65" s="85"/>
      <c r="J65" s="96"/>
      <c r="K65" s="108"/>
      <c r="L65" s="97"/>
      <c r="M65" s="43"/>
      <c r="N65" s="13"/>
      <c r="O65" s="27"/>
      <c r="P65" s="27"/>
    </row>
    <row r="66" spans="1:16" ht="19.5" customHeight="1" thickBot="1" x14ac:dyDescent="0.6">
      <c r="A66" s="253" t="s">
        <v>46</v>
      </c>
      <c r="B66" s="254"/>
      <c r="C66" s="255"/>
      <c r="D66" s="38">
        <v>0</v>
      </c>
      <c r="E66" s="36">
        <v>0</v>
      </c>
      <c r="F66" s="71">
        <f t="shared" si="6"/>
        <v>0</v>
      </c>
      <c r="G66" s="88"/>
      <c r="H66" s="109"/>
      <c r="I66" s="89"/>
      <c r="J66" s="102"/>
      <c r="K66" s="110"/>
      <c r="L66" s="103"/>
      <c r="M66" s="44"/>
      <c r="N66" s="13"/>
      <c r="O66" s="27"/>
      <c r="P66" s="27"/>
    </row>
    <row r="67" spans="1:16" ht="24" customHeight="1" thickBot="1" x14ac:dyDescent="0.6">
      <c r="A67" s="256" t="s">
        <v>47</v>
      </c>
      <c r="B67" s="257"/>
      <c r="C67" s="258"/>
      <c r="D67" s="75">
        <f t="shared" ref="D67:J67" si="7">D17+D30+D31+D32+D45+D54+D61</f>
        <v>263702.73999000003</v>
      </c>
      <c r="E67" s="75">
        <f t="shared" si="7"/>
        <v>0</v>
      </c>
      <c r="F67" s="72">
        <f t="shared" si="7"/>
        <v>263702.73999000003</v>
      </c>
      <c r="G67" s="75">
        <f t="shared" si="7"/>
        <v>60931.695</v>
      </c>
      <c r="H67" s="75">
        <f t="shared" si="7"/>
        <v>122993.27249999999</v>
      </c>
      <c r="I67" s="75">
        <f t="shared" si="7"/>
        <v>55692.214999999997</v>
      </c>
      <c r="J67" s="75">
        <f t="shared" si="7"/>
        <v>24085.557499999999</v>
      </c>
      <c r="K67" s="164">
        <f>K31+K32+K54</f>
        <v>0</v>
      </c>
      <c r="L67" s="75">
        <f>L17+L30+L31+L32+L45+L61</f>
        <v>0</v>
      </c>
      <c r="M67" s="111"/>
      <c r="N67" s="13">
        <f t="shared" si="2"/>
        <v>263702.74</v>
      </c>
    </row>
    <row r="68" spans="1:16" ht="23.25" customHeight="1" thickBot="1" x14ac:dyDescent="0.6">
      <c r="A68" s="241" t="s">
        <v>48</v>
      </c>
      <c r="B68" s="242"/>
      <c r="C68" s="243"/>
      <c r="D68" s="57">
        <f>IF((D75+C75)&gt;0, D67-(C75+D75), 0)</f>
        <v>224147.31999000005</v>
      </c>
      <c r="E68" s="74"/>
      <c r="F68" s="73"/>
      <c r="G68" s="57">
        <f>ROUND(G67*B75/E75,4)</f>
        <v>51791.938699999999</v>
      </c>
      <c r="H68" s="57">
        <f>ROUND(H67*B75/E75,4)</f>
        <v>104544.27740000001</v>
      </c>
      <c r="I68" s="57">
        <f>ROUND(I67*B75/E75,4)</f>
        <v>47338.380799999999</v>
      </c>
      <c r="J68" s="57">
        <f>ROUND(J67*B75/E75,4)</f>
        <v>20472.723099999999</v>
      </c>
      <c r="K68" s="57">
        <f>K67*A75</f>
        <v>0</v>
      </c>
      <c r="L68" s="59">
        <f>L67*A75</f>
        <v>0</v>
      </c>
      <c r="M68" s="112"/>
      <c r="N68" s="13">
        <f t="shared" si="2"/>
        <v>224147.32</v>
      </c>
    </row>
    <row r="70" spans="1:16" x14ac:dyDescent="0.55000000000000004">
      <c r="A70" s="142" t="s">
        <v>49</v>
      </c>
      <c r="H70" s="46"/>
      <c r="I70" s="46"/>
    </row>
    <row r="71" spans="1:16" ht="14.7" thickBot="1" x14ac:dyDescent="0.6">
      <c r="D71" s="46"/>
      <c r="L71" s="46"/>
    </row>
    <row r="72" spans="1:16" ht="30" customHeight="1" thickBot="1" x14ac:dyDescent="0.6">
      <c r="A72" s="237" t="s">
        <v>50</v>
      </c>
      <c r="B72" s="238"/>
      <c r="C72" s="238"/>
      <c r="D72" s="238"/>
      <c r="E72" s="239"/>
      <c r="F72" s="237" t="s">
        <v>51</v>
      </c>
      <c r="G72" s="238"/>
      <c r="H72" s="238"/>
      <c r="I72" s="240"/>
      <c r="J72" s="219" t="s">
        <v>52</v>
      </c>
      <c r="K72" s="128"/>
      <c r="M72" s="128"/>
    </row>
    <row r="73" spans="1:16" ht="30" customHeight="1" x14ac:dyDescent="0.55000000000000004">
      <c r="A73" s="222" t="s">
        <v>53</v>
      </c>
      <c r="B73" s="223"/>
      <c r="C73" s="224" t="s">
        <v>54</v>
      </c>
      <c r="D73" s="219"/>
      <c r="E73" s="225" t="s">
        <v>55</v>
      </c>
      <c r="F73" s="227" t="s">
        <v>56</v>
      </c>
      <c r="G73" s="228"/>
      <c r="H73" s="229"/>
      <c r="I73" s="230" t="s">
        <v>57</v>
      </c>
      <c r="J73" s="220"/>
      <c r="K73" s="128"/>
      <c r="M73" s="128"/>
    </row>
    <row r="74" spans="1:16" ht="60" customHeight="1" thickBot="1" x14ac:dyDescent="0.6">
      <c r="A74" s="135" t="s">
        <v>58</v>
      </c>
      <c r="B74" s="138" t="s">
        <v>59</v>
      </c>
      <c r="C74" s="136" t="s">
        <v>60</v>
      </c>
      <c r="D74" s="137" t="s">
        <v>61</v>
      </c>
      <c r="E74" s="226"/>
      <c r="F74" s="227"/>
      <c r="G74" s="228"/>
      <c r="H74" s="229"/>
      <c r="I74" s="231"/>
      <c r="J74" s="221"/>
      <c r="K74" s="128"/>
      <c r="M74" s="47"/>
    </row>
    <row r="75" spans="1:16" ht="14.7" thickBot="1" x14ac:dyDescent="0.6">
      <c r="A75" s="139">
        <f>IF((C75+D75)&gt;0, ROUND(B75/E75,4),0)</f>
        <v>0.85</v>
      </c>
      <c r="B75" s="140">
        <f>D68</f>
        <v>224147.31999000005</v>
      </c>
      <c r="C75" s="48">
        <v>39555.42</v>
      </c>
      <c r="D75" s="49">
        <v>0</v>
      </c>
      <c r="E75" s="57">
        <f>B75+C75+D75</f>
        <v>263702.73999000003</v>
      </c>
      <c r="F75" s="232"/>
      <c r="G75" s="233"/>
      <c r="H75" s="234"/>
      <c r="I75" s="50">
        <f>E67</f>
        <v>0</v>
      </c>
      <c r="J75" s="141">
        <f>E75+I75</f>
        <v>263702.73999000003</v>
      </c>
      <c r="K75" s="51"/>
      <c r="M75" s="52"/>
    </row>
    <row r="76" spans="1:16" x14ac:dyDescent="0.55000000000000004">
      <c r="E76" s="5"/>
      <c r="F76" s="5"/>
      <c r="G76" s="5"/>
      <c r="H76" s="5"/>
      <c r="I76" s="5"/>
      <c r="J76" s="5"/>
      <c r="K76" s="5"/>
    </row>
    <row r="77" spans="1:16" x14ac:dyDescent="0.55000000000000004">
      <c r="C77" s="46"/>
    </row>
    <row r="78" spans="1:16" x14ac:dyDescent="0.55000000000000004">
      <c r="C78" s="46"/>
      <c r="D78" s="53"/>
    </row>
    <row r="81" spans="3:13" x14ac:dyDescent="0.55000000000000004">
      <c r="C81" s="1" t="s">
        <v>99</v>
      </c>
      <c r="D81" s="54"/>
      <c r="G81" s="1" t="s">
        <v>85</v>
      </c>
      <c r="I81" s="54"/>
    </row>
    <row r="82" spans="3:13" ht="18" customHeight="1" x14ac:dyDescent="0.55000000000000004">
      <c r="C82" s="55" t="s">
        <v>62</v>
      </c>
      <c r="G82" s="235" t="s">
        <v>82</v>
      </c>
      <c r="H82" s="236"/>
      <c r="I82" s="236"/>
      <c r="M82" s="56"/>
    </row>
    <row r="86" spans="3:13" x14ac:dyDescent="0.55000000000000004">
      <c r="D86" s="46"/>
      <c r="E86" s="46"/>
      <c r="F86" s="46"/>
      <c r="G86" s="46"/>
      <c r="H86" s="46"/>
      <c r="I86" s="46"/>
      <c r="J86" s="46"/>
      <c r="K86" s="46"/>
      <c r="L86" s="46"/>
    </row>
  </sheetData>
  <sheetProtection password="97D9" sheet="1" objects="1" scenarios="1" formatCells="0" formatColumns="0" formatRows="0" insertColumns="0" insertRows="0"/>
  <protectedRanges>
    <protectedRange sqref="D20:D29" name="Bereich1"/>
  </protectedRanges>
  <mergeCells count="63">
    <mergeCell ref="A29:C29"/>
    <mergeCell ref="F75:H75"/>
    <mergeCell ref="G82:I82"/>
    <mergeCell ref="A72:E72"/>
    <mergeCell ref="F72:I72"/>
    <mergeCell ref="A68:C68"/>
    <mergeCell ref="A58:C58"/>
    <mergeCell ref="A59:C59"/>
    <mergeCell ref="A60:C60"/>
    <mergeCell ref="A61:C61"/>
    <mergeCell ref="A62:C62"/>
    <mergeCell ref="A63:C63"/>
    <mergeCell ref="A64:C64"/>
    <mergeCell ref="A65:C65"/>
    <mergeCell ref="A66:C66"/>
    <mergeCell ref="A67:C67"/>
    <mergeCell ref="J72:J74"/>
    <mergeCell ref="A73:B73"/>
    <mergeCell ref="C73:D73"/>
    <mergeCell ref="E73:E74"/>
    <mergeCell ref="F73:H74"/>
    <mergeCell ref="I73:I74"/>
    <mergeCell ref="A57:C57"/>
    <mergeCell ref="A46:C46"/>
    <mergeCell ref="A47:C47"/>
    <mergeCell ref="A48:C48"/>
    <mergeCell ref="A49:C49"/>
    <mergeCell ref="A50:C50"/>
    <mergeCell ref="A51:C51"/>
    <mergeCell ref="A52:C52"/>
    <mergeCell ref="A53:C53"/>
    <mergeCell ref="A54:C54"/>
    <mergeCell ref="A55:C55"/>
    <mergeCell ref="A56:C56"/>
    <mergeCell ref="A45:C45"/>
    <mergeCell ref="A33:C33"/>
    <mergeCell ref="A34:C34"/>
    <mergeCell ref="A35:C35"/>
    <mergeCell ref="A36:C36"/>
    <mergeCell ref="A37:C37"/>
    <mergeCell ref="A38:C38"/>
    <mergeCell ref="A39:C39"/>
    <mergeCell ref="A40:C40"/>
    <mergeCell ref="A41:C41"/>
    <mergeCell ref="A43:C43"/>
    <mergeCell ref="A44:C44"/>
    <mergeCell ref="A42:C42"/>
    <mergeCell ref="A32:C32"/>
    <mergeCell ref="A16:C16"/>
    <mergeCell ref="A17:C17"/>
    <mergeCell ref="A18:C18"/>
    <mergeCell ref="A19:C19"/>
    <mergeCell ref="A20:C20"/>
    <mergeCell ref="A21:C21"/>
    <mergeCell ref="A22:C22"/>
    <mergeCell ref="A23:C23"/>
    <mergeCell ref="A24:C24"/>
    <mergeCell ref="A30:C30"/>
    <mergeCell ref="A31:C31"/>
    <mergeCell ref="A25:C25"/>
    <mergeCell ref="A26:C26"/>
    <mergeCell ref="A27:C27"/>
    <mergeCell ref="A28:C28"/>
  </mergeCells>
  <dataValidations count="10">
    <dataValidation allowBlank="1" showInputMessage="1" showErrorMessage="1" errorTitle="Hinweis/Wskazowka" error="Suma liczb " promptTitle="Hinweis/Wskazówka:" prompt="Gilt für Spalten GHIJ in allen Kostenkategorien: Aufteilung auf Jahre betrifft nur die Summe der zuwendungsfähigen Kosten (Spalte D)_x000a_Dotyczy kolumn GHIJ we wszystkich kategoriach kosztów: Podział na lata dotyczy tylko sumy kosztów kwalifikowanych (kol. D)" sqref="G17" xr:uid="{00000000-0002-0000-0000-000000000000}"/>
    <dataValidation type="decimal" allowBlank="1" showInputMessage="1" showErrorMessage="1" sqref="H17" xr:uid="{00000000-0002-0000-0000-000001000000}">
      <formula1>0</formula1>
      <formula2>D17</formula2>
    </dataValidation>
    <dataValidation type="decimal" allowBlank="1" showInputMessage="1" showErrorMessage="1" sqref="I17" xr:uid="{00000000-0002-0000-0000-000002000000}">
      <formula1>0</formula1>
      <formula2>D17</formula2>
    </dataValidation>
    <dataValidation type="decimal" allowBlank="1" showInputMessage="1" showErrorMessage="1" sqref="J17" xr:uid="{00000000-0002-0000-0000-000003000000}">
      <formula1>0</formula1>
      <formula2>D17</formula2>
    </dataValidation>
    <dataValidation allowBlank="1" showInputMessage="1" showErrorMessage="1" promptTitle="Hinweis/Wskazówka:" prompt="Alle Vorbereitungskosten in der Spalte K beziehen sich auf die zuwendungsfähigen Kosten (Spalte D)._x000a_Wszystkie koszty przygotowawcze w kolumnie K dotyczą kosztów kwalifikowanych (kolumna D)." sqref="K31" xr:uid="{00000000-0002-0000-0000-000004000000}"/>
    <dataValidation allowBlank="1" showInputMessage="1" showErrorMessage="1" promptTitle="Hinweis/Wskazówka :" prompt="Alle Ausgaben außerhalb des Fördergebietes in der Spalte L beziehen sich auf die zuwendungsfähigen Kosten (Spalte D)._x000a_Wszystkie wydatki poza obszarem wsparcia w kolumnie L dotyczą kosztów kwalifikowanych (kolumna D)." sqref="L17" xr:uid="{00000000-0002-0000-0000-000005000000}"/>
    <dataValidation allowBlank="1" showInputMessage="1" showErrorMessage="1" promptTitle="Hinweis/Wskazówka:" prompt="Zur Ermittlung des EFRE-Betrages und des Fördersatzes bitte zunächst Angaben zur nationalen Kofinanzierung machen._x000a_W celu wyliczenia kwoty środków EFRR i poziomu dofinansowania proszę najpierw wpisać kwoty dotyczące współfinansowania krajowego." sqref="D68 A75:B75" xr:uid="{00000000-0002-0000-0000-000006000000}"/>
    <dataValidation allowBlank="1" showInputMessage="1" showErrorMessage="1" promptTitle="Hinweis/Wskazówka:" prompt="Die Summe der Vorbereitungskosten aller Projektpartner ist im Feld 2.11 des Antragsformulars einzutragen. _x000a_Sumę kosztów przygotowawczych wszystkich partnerów projektu proszę wpisać w polu 2.11 formularza wniosku." sqref="K67" xr:uid="{00000000-0002-0000-0000-000007000000}"/>
    <dataValidation allowBlank="1" showInputMessage="1" showErrorMessage="1" promptTitle="Hinweis/Wskazówka:" prompt="Die Summe der Kosten außerhalb des Fördergebietes aller Projektpartner ist im Feld 2.11 des Antragsformulars einzutragen. _x000a_Sumę kosztów przygotowawczych wszystkich partnerów projektu proszę wpisać w polu 2.11 formularza wniosku." sqref="L67" xr:uid="{00000000-0002-0000-0000-000008000000}"/>
    <dataValidation allowBlank="1" showInputMessage="1" showErrorMessage="1" promptTitle="Hinweis / Wskazówka" prompt="Der EFRE-Anteil an den Ausgaben a.d.F ist im Feld 2.12 des Antragsformulars pro Partner einzutragen (ab IX 2017) / Wartość środków EFRR zawartych w wydatkach poza obszarem wsparcia poszcz. partnerów należy wpisać w pkt 2.12 formularza wniosku (od IX 2017)" sqref="L68" xr:uid="{00000000-0002-0000-0000-000009000000}"/>
  </dataValidations>
  <pageMargins left="0.7" right="0.7" top="0.78740157499999996" bottom="0.78740157499999996" header="0.3" footer="0.3"/>
  <pageSetup paperSize="8" scale="62" fitToHeight="0" orientation="landscape" r:id="rId1"/>
  <headerFooter>
    <oddFooter>&amp;L&amp;"Arial,Standard"&amp;9Stand:/Stan: 1.6.2017 (Call 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40" r:id="rId4" name="Check Box 16">
              <controlPr defaultSize="0" autoFill="0" autoLine="0" autoPict="0">
                <anchor moveWithCells="1">
                  <from>
                    <xdr:col>7</xdr:col>
                    <xdr:colOff>971550</xdr:colOff>
                    <xdr:row>9</xdr:row>
                    <xdr:rowOff>0</xdr:rowOff>
                  </from>
                  <to>
                    <xdr:col>10</xdr:col>
                    <xdr:colOff>525780</xdr:colOff>
                    <xdr:row>11</xdr:row>
                    <xdr:rowOff>152400</xdr:rowOff>
                  </to>
                </anchor>
              </controlPr>
            </control>
          </mc:Choice>
        </mc:AlternateContent>
        <mc:AlternateContent xmlns:mc="http://schemas.openxmlformats.org/markup-compatibility/2006">
          <mc:Choice Requires="x14">
            <control shapeId="1041" r:id="rId5" name="Check Box 17">
              <controlPr defaultSize="0" autoFill="0" autoLine="0" autoPict="0">
                <anchor moveWithCells="1">
                  <from>
                    <xdr:col>4</xdr:col>
                    <xdr:colOff>1002030</xdr:colOff>
                    <xdr:row>9</xdr:row>
                    <xdr:rowOff>11430</xdr:rowOff>
                  </from>
                  <to>
                    <xdr:col>7</xdr:col>
                    <xdr:colOff>723900</xdr:colOff>
                    <xdr:row>11</xdr:row>
                    <xdr:rowOff>152400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
  <sheetViews>
    <sheetView workbookViewId="0">
      <selection activeCell="F21" sqref="F21"/>
    </sheetView>
  </sheetViews>
  <sheetFormatPr defaultColWidth="11" defaultRowHeight="14.4" x14ac:dyDescent="0.55000000000000004"/>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
  <sheetViews>
    <sheetView workbookViewId="0">
      <selection activeCell="A37" sqref="A37"/>
    </sheetView>
  </sheetViews>
  <sheetFormatPr defaultColWidth="11" defaultRowHeight="14.4" x14ac:dyDescent="0.55000000000000004"/>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3</vt:i4>
      </vt:variant>
    </vt:vector>
  </HeadingPairs>
  <TitlesOfParts>
    <vt:vector size="3" baseType="lpstr">
      <vt:lpstr>Tabelle1</vt:lpstr>
      <vt:lpstr>Tabelle2</vt:lpstr>
      <vt:lpstr>Tabelle3</vt:lpstr>
    </vt:vector>
  </TitlesOfParts>
  <Company>ILB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Elert</dc:creator>
  <cp:lastModifiedBy>Grzegorz</cp:lastModifiedBy>
  <cp:lastPrinted>2018-10-17T06:34:32Z</cp:lastPrinted>
  <dcterms:created xsi:type="dcterms:W3CDTF">2016-08-08T14:16:44Z</dcterms:created>
  <dcterms:modified xsi:type="dcterms:W3CDTF">2018-10-17T16:18:10Z</dcterms:modified>
</cp:coreProperties>
</file>